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4-058-01-01 - Stavební..." sheetId="2" r:id="rId2"/>
    <sheet name="2024-058-01-02 - Stavební..." sheetId="3" r:id="rId3"/>
    <sheet name="2024-058-02-01 - Stavební..." sheetId="4" r:id="rId4"/>
    <sheet name="2024-058-02-02 - Stavební..." sheetId="5" r:id="rId5"/>
    <sheet name="2024-058-03-01 - Stavební..." sheetId="6" r:id="rId6"/>
    <sheet name="2024-058-03-02 - Stavební..." sheetId="7" r:id="rId7"/>
    <sheet name="2024-058-04-01 - Profese ..." sheetId="8" r:id="rId8"/>
    <sheet name="2024-058-04-02 - Profese ..." sheetId="9" r:id="rId9"/>
    <sheet name="2024-058-04-03 - Profese ..." sheetId="10" r:id="rId10"/>
    <sheet name="2024-058-04-04 - Profese ..." sheetId="11" r:id="rId11"/>
    <sheet name="2024-058-05 - VRN- vedlej..." sheetId="12" r:id="rId12"/>
    <sheet name="Pokyny pro vyplnění" sheetId="13" r:id="rId13"/>
  </sheets>
  <definedNames>
    <definedName name="_xlnm.Print_Area" localSheetId="0">'Rekapitulace stavby'!$D$4:$AO$36,'Rekapitulace stavby'!$C$42:$AQ$70</definedName>
    <definedName name="_xlnm.Print_Titles" localSheetId="0">'Rekapitulace stavby'!$52:$52</definedName>
    <definedName name="_xlnm._FilterDatabase" localSheetId="1" hidden="1">'2024-058-01-01 - Stavební...'!$C$103:$K$207</definedName>
    <definedName name="_xlnm.Print_Area" localSheetId="1">'2024-058-01-01 - Stavební...'!$C$4:$J$41,'2024-058-01-01 - Stavební...'!$C$47:$J$83,'2024-058-01-01 - Stavební...'!$C$89:$K$207</definedName>
    <definedName name="_xlnm.Print_Titles" localSheetId="1">'2024-058-01-01 - Stavební...'!$103:$103</definedName>
    <definedName name="_xlnm._FilterDatabase" localSheetId="2" hidden="1">'2024-058-01-02 - Stavební...'!$C$105:$K$263</definedName>
    <definedName name="_xlnm.Print_Area" localSheetId="2">'2024-058-01-02 - Stavební...'!$C$4:$J$41,'2024-058-01-02 - Stavební...'!$C$47:$J$85,'2024-058-01-02 - Stavební...'!$C$91:$K$263</definedName>
    <definedName name="_xlnm.Print_Titles" localSheetId="2">'2024-058-01-02 - Stavební...'!$105:$105</definedName>
    <definedName name="_xlnm._FilterDatabase" localSheetId="3" hidden="1">'2024-058-02-01 - Stavební...'!$C$91:$K$121</definedName>
    <definedName name="_xlnm.Print_Area" localSheetId="3">'2024-058-02-01 - Stavební...'!$C$4:$J$41,'2024-058-02-01 - Stavební...'!$C$47:$J$71,'2024-058-02-01 - Stavební...'!$C$77:$K$121</definedName>
    <definedName name="_xlnm.Print_Titles" localSheetId="3">'2024-058-02-01 - Stavební...'!$91:$91</definedName>
    <definedName name="_xlnm._FilterDatabase" localSheetId="4" hidden="1">'2024-058-02-02 - Stavební...'!$C$92:$K$139</definedName>
    <definedName name="_xlnm.Print_Area" localSheetId="4">'2024-058-02-02 - Stavební...'!$C$4:$J$41,'2024-058-02-02 - Stavební...'!$C$47:$J$72,'2024-058-02-02 - Stavební...'!$C$78:$K$139</definedName>
    <definedName name="_xlnm.Print_Titles" localSheetId="4">'2024-058-02-02 - Stavební...'!$92:$92</definedName>
    <definedName name="_xlnm._FilterDatabase" localSheetId="5" hidden="1">'2024-058-03-01 - Stavební...'!$C$94:$K$144</definedName>
    <definedName name="_xlnm.Print_Area" localSheetId="5">'2024-058-03-01 - Stavební...'!$C$4:$J$41,'2024-058-03-01 - Stavební...'!$C$47:$J$74,'2024-058-03-01 - Stavební...'!$C$80:$K$144</definedName>
    <definedName name="_xlnm.Print_Titles" localSheetId="5">'2024-058-03-01 - Stavební...'!$94:$94</definedName>
    <definedName name="_xlnm._FilterDatabase" localSheetId="6" hidden="1">'2024-058-03-02 - Stavební...'!$C$92:$K$139</definedName>
    <definedName name="_xlnm.Print_Area" localSheetId="6">'2024-058-03-02 - Stavební...'!$C$4:$J$41,'2024-058-03-02 - Stavební...'!$C$47:$J$72,'2024-058-03-02 - Stavební...'!$C$78:$K$139</definedName>
    <definedName name="_xlnm.Print_Titles" localSheetId="6">'2024-058-03-02 - Stavební...'!$92:$92</definedName>
    <definedName name="_xlnm._FilterDatabase" localSheetId="7" hidden="1">'2024-058-04-01 - Profese ...'!$C$86:$K$180</definedName>
    <definedName name="_xlnm.Print_Area" localSheetId="7">'2024-058-04-01 - Profese ...'!$C$4:$J$41,'2024-058-04-01 - Profese ...'!$C$47:$J$66,'2024-058-04-01 - Profese ...'!$C$72:$K$180</definedName>
    <definedName name="_xlnm.Print_Titles" localSheetId="7">'2024-058-04-01 - Profese ...'!$86:$86</definedName>
    <definedName name="_xlnm._FilterDatabase" localSheetId="8" hidden="1">'2024-058-04-02 - Profese ...'!$C$89:$K$136</definedName>
    <definedName name="_xlnm.Print_Area" localSheetId="8">'2024-058-04-02 - Profese ...'!$C$4:$J$41,'2024-058-04-02 - Profese ...'!$C$47:$J$69,'2024-058-04-02 - Profese ...'!$C$75:$K$136</definedName>
    <definedName name="_xlnm.Print_Titles" localSheetId="8">'2024-058-04-02 - Profese ...'!$89:$89</definedName>
    <definedName name="_xlnm._FilterDatabase" localSheetId="9" hidden="1">'2024-058-04-03 - Profese ...'!$C$93:$K$146</definedName>
    <definedName name="_xlnm.Print_Area" localSheetId="9">'2024-058-04-03 - Profese ...'!$C$4:$J$41,'2024-058-04-03 - Profese ...'!$C$47:$J$73,'2024-058-04-03 - Profese ...'!$C$79:$K$146</definedName>
    <definedName name="_xlnm.Print_Titles" localSheetId="9">'2024-058-04-03 - Profese ...'!$93:$93</definedName>
    <definedName name="_xlnm._FilterDatabase" localSheetId="10" hidden="1">'2024-058-04-04 - Profese ...'!$C$93:$K$154</definedName>
    <definedName name="_xlnm.Print_Area" localSheetId="10">'2024-058-04-04 - Profese ...'!$C$4:$J$41,'2024-058-04-04 - Profese ...'!$C$47:$J$73,'2024-058-04-04 - Profese ...'!$C$79:$K$154</definedName>
    <definedName name="_xlnm.Print_Titles" localSheetId="10">'2024-058-04-04 - Profese ...'!$93:$93</definedName>
    <definedName name="_xlnm._FilterDatabase" localSheetId="11" hidden="1">'2024-058-05 - VRN- vedlej...'!$C$84:$K$107</definedName>
    <definedName name="_xlnm.Print_Area" localSheetId="11">'2024-058-05 - VRN- vedlej...'!$C$4:$J$39,'2024-058-05 - VRN- vedlej...'!$C$45:$J$66,'2024-058-05 - VRN- vedlej...'!$C$72:$K$107</definedName>
    <definedName name="_xlnm.Print_Titles" localSheetId="11">'2024-058-05 - VRN- vedlej...'!$84:$84</definedName>
    <definedName name="_xlnm.Print_Area" localSheetId="1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2" l="1" r="J37"/>
  <c r="J36"/>
  <c i="1" r="AY69"/>
  <c i="12" r="J35"/>
  <c i="1" r="AX69"/>
  <c i="12" r="BI106"/>
  <c r="BH106"/>
  <c r="BG106"/>
  <c r="BF106"/>
  <c r="T106"/>
  <c r="T105"/>
  <c r="R106"/>
  <c r="R105"/>
  <c r="P106"/>
  <c r="P105"/>
  <c r="BI103"/>
  <c r="BH103"/>
  <c r="BG103"/>
  <c r="BF103"/>
  <c r="T103"/>
  <c r="T102"/>
  <c r="R103"/>
  <c r="R102"/>
  <c r="P103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BI88"/>
  <c r="BH88"/>
  <c r="BG88"/>
  <c r="BF88"/>
  <c r="T88"/>
  <c r="T87"/>
  <c r="R88"/>
  <c r="R87"/>
  <c r="P88"/>
  <c r="P87"/>
  <c r="J82"/>
  <c r="J81"/>
  <c r="F81"/>
  <c r="F79"/>
  <c r="E77"/>
  <c r="J55"/>
  <c r="J54"/>
  <c r="F54"/>
  <c r="F52"/>
  <c r="E50"/>
  <c r="J18"/>
  <c r="E18"/>
  <c r="F55"/>
  <c r="J17"/>
  <c r="J12"/>
  <c r="J52"/>
  <c r="E7"/>
  <c r="E48"/>
  <c i="11" r="J39"/>
  <c r="J38"/>
  <c i="1" r="AY68"/>
  <c i="11" r="J37"/>
  <c i="1" r="AX68"/>
  <c i="11"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J91"/>
  <c r="J90"/>
  <c r="F90"/>
  <c r="F88"/>
  <c r="E86"/>
  <c r="J59"/>
  <c r="J58"/>
  <c r="F58"/>
  <c r="F56"/>
  <c r="E54"/>
  <c r="J20"/>
  <c r="E20"/>
  <c r="F91"/>
  <c r="J19"/>
  <c r="J14"/>
  <c r="J88"/>
  <c r="E7"/>
  <c r="E82"/>
  <c i="10" r="J39"/>
  <c r="J38"/>
  <c i="1" r="AY67"/>
  <c i="10" r="J37"/>
  <c i="1" r="AX67"/>
  <c i="10"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T99"/>
  <c r="R100"/>
  <c r="R99"/>
  <c r="P100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J91"/>
  <c r="J90"/>
  <c r="F90"/>
  <c r="F88"/>
  <c r="E86"/>
  <c r="J59"/>
  <c r="J58"/>
  <c r="F58"/>
  <c r="F56"/>
  <c r="E54"/>
  <c r="J20"/>
  <c r="E20"/>
  <c r="F91"/>
  <c r="J19"/>
  <c r="J14"/>
  <c r="J88"/>
  <c r="E7"/>
  <c r="E82"/>
  <c i="9" r="J39"/>
  <c r="J38"/>
  <c i="1" r="AY66"/>
  <c i="9" r="J37"/>
  <c i="1" r="AX66"/>
  <c i="9"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J87"/>
  <c r="J86"/>
  <c r="F86"/>
  <c r="F84"/>
  <c r="E82"/>
  <c r="J59"/>
  <c r="J58"/>
  <c r="F58"/>
  <c r="F56"/>
  <c r="E54"/>
  <c r="J20"/>
  <c r="E20"/>
  <c r="F87"/>
  <c r="J19"/>
  <c r="J14"/>
  <c r="J56"/>
  <c r="E7"/>
  <c r="E50"/>
  <c i="8" r="J39"/>
  <c r="J38"/>
  <c i="1" r="AY65"/>
  <c i="8" r="J37"/>
  <c i="1" r="AX65"/>
  <c i="8" r="BI179"/>
  <c r="BH179"/>
  <c r="BG179"/>
  <c r="BF179"/>
  <c r="T179"/>
  <c r="T178"/>
  <c r="R179"/>
  <c r="R178"/>
  <c r="P179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J84"/>
  <c r="J83"/>
  <c r="F83"/>
  <c r="F81"/>
  <c r="E79"/>
  <c r="J59"/>
  <c r="J58"/>
  <c r="F58"/>
  <c r="F56"/>
  <c r="E54"/>
  <c r="J20"/>
  <c r="E20"/>
  <c r="F84"/>
  <c r="J19"/>
  <c r="J14"/>
  <c r="J56"/>
  <c r="E7"/>
  <c r="E75"/>
  <c i="7" r="J39"/>
  <c r="J38"/>
  <c i="1" r="AY63"/>
  <c i="7" r="J37"/>
  <c i="1" r="AX63"/>
  <c i="7"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7"/>
  <c r="BH107"/>
  <c r="BG107"/>
  <c r="BF107"/>
  <c r="T107"/>
  <c r="T106"/>
  <c r="R107"/>
  <c r="R106"/>
  <c r="P107"/>
  <c r="P106"/>
  <c r="BI104"/>
  <c r="BH104"/>
  <c r="BG104"/>
  <c r="BF104"/>
  <c r="T104"/>
  <c r="T103"/>
  <c r="R104"/>
  <c r="R103"/>
  <c r="P104"/>
  <c r="P103"/>
  <c r="BI101"/>
  <c r="BH101"/>
  <c r="BG101"/>
  <c r="BF101"/>
  <c r="T101"/>
  <c r="T100"/>
  <c r="R101"/>
  <c r="R100"/>
  <c r="P101"/>
  <c r="P100"/>
  <c r="BI98"/>
  <c r="BH98"/>
  <c r="BG98"/>
  <c r="BF98"/>
  <c r="T98"/>
  <c r="R98"/>
  <c r="P98"/>
  <c r="BI96"/>
  <c r="BH96"/>
  <c r="BG96"/>
  <c r="BF96"/>
  <c r="T96"/>
  <c r="R96"/>
  <c r="P96"/>
  <c r="J90"/>
  <c r="J89"/>
  <c r="F89"/>
  <c r="F87"/>
  <c r="E85"/>
  <c r="J59"/>
  <c r="J58"/>
  <c r="F58"/>
  <c r="F56"/>
  <c r="E54"/>
  <c r="J20"/>
  <c r="E20"/>
  <c r="F90"/>
  <c r="J19"/>
  <c r="J14"/>
  <c r="J87"/>
  <c r="E7"/>
  <c r="E50"/>
  <c i="6" r="J39"/>
  <c r="J38"/>
  <c i="1" r="AY62"/>
  <c i="6" r="J37"/>
  <c i="1" r="AX62"/>
  <c i="6"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T125"/>
  <c r="R126"/>
  <c r="R125"/>
  <c r="P126"/>
  <c r="P125"/>
  <c r="BI123"/>
  <c r="BH123"/>
  <c r="BG123"/>
  <c r="BF123"/>
  <c r="T123"/>
  <c r="T122"/>
  <c r="R123"/>
  <c r="R122"/>
  <c r="P123"/>
  <c r="P122"/>
  <c r="BI121"/>
  <c r="BH121"/>
  <c r="BG121"/>
  <c r="BF121"/>
  <c r="T121"/>
  <c r="T120"/>
  <c r="R121"/>
  <c r="R120"/>
  <c r="P121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J92"/>
  <c r="J91"/>
  <c r="F91"/>
  <c r="F89"/>
  <c r="E87"/>
  <c r="J59"/>
  <c r="J58"/>
  <c r="F58"/>
  <c r="F56"/>
  <c r="E54"/>
  <c r="J20"/>
  <c r="E20"/>
  <c r="F92"/>
  <c r="J19"/>
  <c r="J14"/>
  <c r="J89"/>
  <c r="E7"/>
  <c r="E50"/>
  <c i="5" r="J39"/>
  <c r="J38"/>
  <c i="1" r="AY60"/>
  <c i="5" r="J37"/>
  <c i="1" r="AX60"/>
  <c i="5"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7"/>
  <c r="BH107"/>
  <c r="BG107"/>
  <c r="BF107"/>
  <c r="T107"/>
  <c r="T106"/>
  <c r="R107"/>
  <c r="R106"/>
  <c r="P107"/>
  <c r="P106"/>
  <c r="BI104"/>
  <c r="BH104"/>
  <c r="BG104"/>
  <c r="BF104"/>
  <c r="T104"/>
  <c r="T103"/>
  <c r="R104"/>
  <c r="R103"/>
  <c r="P104"/>
  <c r="P103"/>
  <c r="BI101"/>
  <c r="BH101"/>
  <c r="BG101"/>
  <c r="BF101"/>
  <c r="T101"/>
  <c r="T100"/>
  <c r="R101"/>
  <c r="R100"/>
  <c r="P101"/>
  <c r="P100"/>
  <c r="BI98"/>
  <c r="BH98"/>
  <c r="BG98"/>
  <c r="BF98"/>
  <c r="T98"/>
  <c r="R98"/>
  <c r="P98"/>
  <c r="BI96"/>
  <c r="BH96"/>
  <c r="BG96"/>
  <c r="BF96"/>
  <c r="T96"/>
  <c r="R96"/>
  <c r="P96"/>
  <c r="J90"/>
  <c r="J89"/>
  <c r="F89"/>
  <c r="F87"/>
  <c r="E85"/>
  <c r="J59"/>
  <c r="J58"/>
  <c r="F58"/>
  <c r="F56"/>
  <c r="E54"/>
  <c r="J20"/>
  <c r="E20"/>
  <c r="F90"/>
  <c r="J19"/>
  <c r="J14"/>
  <c r="J87"/>
  <c r="E7"/>
  <c r="E81"/>
  <c i="4" r="J39"/>
  <c r="J38"/>
  <c i="1" r="AY59"/>
  <c i="4" r="J37"/>
  <c i="1" r="AX59"/>
  <c i="4"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T109"/>
  <c r="R110"/>
  <c r="R109"/>
  <c r="P110"/>
  <c r="P109"/>
  <c r="BI107"/>
  <c r="BH107"/>
  <c r="BG107"/>
  <c r="BF107"/>
  <c r="T107"/>
  <c r="T106"/>
  <c r="R107"/>
  <c r="R106"/>
  <c r="P107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J89"/>
  <c r="J88"/>
  <c r="F88"/>
  <c r="F86"/>
  <c r="E84"/>
  <c r="J59"/>
  <c r="J58"/>
  <c r="F58"/>
  <c r="F56"/>
  <c r="E54"/>
  <c r="J20"/>
  <c r="E20"/>
  <c r="F89"/>
  <c r="J19"/>
  <c r="J14"/>
  <c r="J56"/>
  <c r="E7"/>
  <c r="E50"/>
  <c i="3" r="J39"/>
  <c r="J38"/>
  <c i="1" r="AY57"/>
  <c i="3" r="J37"/>
  <c i="1" r="AX57"/>
  <c i="3"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T210"/>
  <c r="R211"/>
  <c r="R210"/>
  <c r="P211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1"/>
  <c r="BH171"/>
  <c r="BG171"/>
  <c r="BF171"/>
  <c r="T171"/>
  <c r="T170"/>
  <c r="R171"/>
  <c r="R170"/>
  <c r="P171"/>
  <c r="P170"/>
  <c r="BI168"/>
  <c r="BH168"/>
  <c r="BG168"/>
  <c r="BF168"/>
  <c r="T168"/>
  <c r="T167"/>
  <c r="R168"/>
  <c r="R167"/>
  <c r="P168"/>
  <c r="P167"/>
  <c r="BI165"/>
  <c r="BH165"/>
  <c r="BG165"/>
  <c r="BF165"/>
  <c r="T165"/>
  <c r="T164"/>
  <c r="R165"/>
  <c r="R164"/>
  <c r="P165"/>
  <c r="P164"/>
  <c r="BI162"/>
  <c r="BH162"/>
  <c r="BG162"/>
  <c r="BF162"/>
  <c r="T162"/>
  <c r="T161"/>
  <c r="R162"/>
  <c r="R161"/>
  <c r="P162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T108"/>
  <c r="R109"/>
  <c r="R108"/>
  <c r="P109"/>
  <c r="P108"/>
  <c r="J103"/>
  <c r="J102"/>
  <c r="F102"/>
  <c r="F100"/>
  <c r="E98"/>
  <c r="J59"/>
  <c r="J58"/>
  <c r="F58"/>
  <c r="F56"/>
  <c r="E54"/>
  <c r="J20"/>
  <c r="E20"/>
  <c r="F103"/>
  <c r="J19"/>
  <c r="J14"/>
  <c r="J56"/>
  <c r="E7"/>
  <c r="E50"/>
  <c i="2" r="J39"/>
  <c r="J38"/>
  <c i="1" r="AY56"/>
  <c i="2" r="J37"/>
  <c i="1" r="AX56"/>
  <c i="2"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T191"/>
  <c r="R192"/>
  <c r="R191"/>
  <c r="P192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T179"/>
  <c r="R180"/>
  <c r="R179"/>
  <c r="P180"/>
  <c r="P179"/>
  <c r="BI177"/>
  <c r="BH177"/>
  <c r="BG177"/>
  <c r="BF177"/>
  <c r="T177"/>
  <c r="T176"/>
  <c r="R177"/>
  <c r="R176"/>
  <c r="P177"/>
  <c r="P176"/>
  <c r="BI174"/>
  <c r="BH174"/>
  <c r="BG174"/>
  <c r="BF174"/>
  <c r="T174"/>
  <c r="T173"/>
  <c r="R174"/>
  <c r="R173"/>
  <c r="P174"/>
  <c r="P173"/>
  <c r="BI171"/>
  <c r="BH171"/>
  <c r="BG171"/>
  <c r="BF171"/>
  <c r="T171"/>
  <c r="T170"/>
  <c r="R171"/>
  <c r="R170"/>
  <c r="P171"/>
  <c r="P170"/>
  <c r="BI167"/>
  <c r="BH167"/>
  <c r="BG167"/>
  <c r="BF167"/>
  <c r="T167"/>
  <c r="T166"/>
  <c r="R167"/>
  <c r="R166"/>
  <c r="P167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T142"/>
  <c r="R143"/>
  <c r="R142"/>
  <c r="P143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T128"/>
  <c r="R129"/>
  <c r="R128"/>
  <c r="P129"/>
  <c r="P128"/>
  <c r="BI126"/>
  <c r="BH126"/>
  <c r="BG126"/>
  <c r="BF126"/>
  <c r="T126"/>
  <c r="T125"/>
  <c r="R126"/>
  <c r="R125"/>
  <c r="P126"/>
  <c r="P125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T106"/>
  <c r="R107"/>
  <c r="R106"/>
  <c r="P107"/>
  <c r="P106"/>
  <c r="J101"/>
  <c r="J100"/>
  <c r="F100"/>
  <c r="F98"/>
  <c r="E96"/>
  <c r="J59"/>
  <c r="J58"/>
  <c r="F58"/>
  <c r="F56"/>
  <c r="E54"/>
  <c r="J20"/>
  <c r="E20"/>
  <c r="F101"/>
  <c r="J19"/>
  <c r="J14"/>
  <c r="J56"/>
  <c r="E7"/>
  <c r="E50"/>
  <c i="1" r="L50"/>
  <c r="AM50"/>
  <c r="AM49"/>
  <c r="L49"/>
  <c r="AM47"/>
  <c r="L47"/>
  <c r="L45"/>
  <c r="L44"/>
  <c i="2" r="J134"/>
  <c r="BK114"/>
  <c i="3" r="J233"/>
  <c r="BK254"/>
  <c r="BK248"/>
  <c r="J137"/>
  <c i="5" r="BK134"/>
  <c r="BK107"/>
  <c i="6" r="BK134"/>
  <c i="7" r="BK115"/>
  <c r="J126"/>
  <c i="8" r="J90"/>
  <c r="BK99"/>
  <c r="J175"/>
  <c r="J172"/>
  <c r="BK118"/>
  <c i="9" r="BK98"/>
  <c r="BK117"/>
  <c r="J115"/>
  <c i="10" r="BK125"/>
  <c r="BK107"/>
  <c i="11" r="BK147"/>
  <c r="BK125"/>
  <c r="BK136"/>
  <c r="BK98"/>
  <c r="BK108"/>
  <c i="2" r="J187"/>
  <c r="BK121"/>
  <c r="J167"/>
  <c i="3" r="BK122"/>
  <c r="BK193"/>
  <c r="J259"/>
  <c r="BK235"/>
  <c i="4" r="BK101"/>
  <c i="5" r="J96"/>
  <c i="6" r="BK138"/>
  <c i="7" r="J132"/>
  <c r="BK96"/>
  <c i="8" r="BK101"/>
  <c r="BK116"/>
  <c r="BK94"/>
  <c r="BK98"/>
  <c r="BK90"/>
  <c r="J103"/>
  <c i="9" r="J110"/>
  <c r="BK105"/>
  <c i="10" r="BK103"/>
  <c r="J126"/>
  <c r="J133"/>
  <c i="11" r="BK120"/>
  <c r="J137"/>
  <c r="J100"/>
  <c i="2" r="BK146"/>
  <c r="BK187"/>
  <c i="3" r="BK196"/>
  <c r="BK230"/>
  <c r="BK220"/>
  <c r="J171"/>
  <c r="J222"/>
  <c r="BK242"/>
  <c i="5" r="BK113"/>
  <c r="BK104"/>
  <c i="6" r="BK112"/>
  <c i="7" r="J134"/>
  <c i="8" r="J176"/>
  <c r="J158"/>
  <c r="J149"/>
  <c r="BK129"/>
  <c r="BK139"/>
  <c r="J156"/>
  <c r="J123"/>
  <c i="9" r="J123"/>
  <c r="J97"/>
  <c r="BK113"/>
  <c i="10" r="J145"/>
  <c r="BK98"/>
  <c i="11" r="J136"/>
  <c r="BK122"/>
  <c r="J109"/>
  <c i="2" r="J174"/>
  <c r="J116"/>
  <c r="BK152"/>
  <c i="3" r="BK247"/>
  <c r="BK217"/>
  <c r="BK227"/>
  <c r="J250"/>
  <c i="4" r="BK110"/>
  <c i="5" r="J121"/>
  <c i="6" r="J116"/>
  <c i="7" r="BK101"/>
  <c i="8" r="BK145"/>
  <c r="J142"/>
  <c r="J144"/>
  <c r="BK137"/>
  <c r="BK134"/>
  <c r="BK97"/>
  <c i="9" r="J99"/>
  <c r="BK134"/>
  <c i="10" r="J144"/>
  <c r="J142"/>
  <c i="11" r="J127"/>
  <c r="J148"/>
  <c i="2" r="BK199"/>
  <c r="BK116"/>
  <c r="BK206"/>
  <c i="3" r="BK154"/>
  <c r="J130"/>
  <c r="BK159"/>
  <c i="11" r="BK114"/>
  <c r="BK141"/>
  <c r="BK137"/>
  <c r="BK113"/>
  <c i="2" r="BK167"/>
  <c i="1" r="AS55"/>
  <c i="3" r="J207"/>
  <c r="J196"/>
  <c r="BK219"/>
  <c r="BK128"/>
  <c i="4" r="J99"/>
  <c i="5" r="J117"/>
  <c i="6" r="BK131"/>
  <c i="7" r="J107"/>
  <c r="J117"/>
  <c i="8" r="J112"/>
  <c r="J155"/>
  <c r="J150"/>
  <c r="J143"/>
  <c r="BK153"/>
  <c r="BK124"/>
  <c i="9" r="BK125"/>
  <c r="J122"/>
  <c r="BK106"/>
  <c i="10" r="BK124"/>
  <c r="J120"/>
  <c r="J135"/>
  <c i="11" r="J114"/>
  <c i="12" r="J100"/>
  <c i="2" r="J201"/>
  <c r="J148"/>
  <c r="BK190"/>
  <c i="3" r="J187"/>
  <c r="J217"/>
  <c r="BK183"/>
  <c r="J245"/>
  <c i="4" r="BK115"/>
  <c i="5" r="BK101"/>
  <c r="BK98"/>
  <c i="6" r="J129"/>
  <c i="7" r="BK138"/>
  <c i="8" r="J139"/>
  <c r="BK148"/>
  <c r="J128"/>
  <c r="J166"/>
  <c r="J161"/>
  <c r="J147"/>
  <c i="9" r="BK128"/>
  <c r="J105"/>
  <c r="J133"/>
  <c r="BK132"/>
  <c i="10" r="J108"/>
  <c r="BK102"/>
  <c r="BK126"/>
  <c i="11" r="BK134"/>
  <c r="J117"/>
  <c r="J105"/>
  <c r="J99"/>
  <c i="2" r="J190"/>
  <c r="J114"/>
  <c r="J177"/>
  <c r="J112"/>
  <c i="3" r="J141"/>
  <c r="J193"/>
  <c r="J227"/>
  <c r="BK208"/>
  <c r="BK141"/>
  <c r="BK118"/>
  <c i="5" r="J136"/>
  <c i="6" r="J102"/>
  <c i="7" r="BK127"/>
  <c i="8" r="J129"/>
  <c r="BK154"/>
  <c r="J107"/>
  <c r="J124"/>
  <c r="BK147"/>
  <c r="J145"/>
  <c i="9" r="BK93"/>
  <c r="BK108"/>
  <c i="10" r="J140"/>
  <c r="BK131"/>
  <c i="11" r="J102"/>
  <c r="BK118"/>
  <c r="J112"/>
  <c i="2" r="J180"/>
  <c r="BK118"/>
  <c i="3" r="BK245"/>
  <c r="BK130"/>
  <c r="J211"/>
  <c r="J178"/>
  <c r="BK203"/>
  <c r="BK190"/>
  <c r="J118"/>
  <c r="BK145"/>
  <c r="J220"/>
  <c i="4" r="J97"/>
  <c i="5" r="J98"/>
  <c r="BK132"/>
  <c i="6" r="J118"/>
  <c i="7" r="BK126"/>
  <c i="8" r="J138"/>
  <c r="J174"/>
  <c r="BK111"/>
  <c r="BK120"/>
  <c r="BK136"/>
  <c r="BK123"/>
  <c r="BK135"/>
  <c i="9" r="BK123"/>
  <c r="BK107"/>
  <c r="J94"/>
  <c i="10" r="BK115"/>
  <c r="BK117"/>
  <c r="J117"/>
  <c i="11" r="BK131"/>
  <c r="BK101"/>
  <c i="12" r="J93"/>
  <c i="2" r="J129"/>
  <c r="BK171"/>
  <c i="3" r="J214"/>
  <c r="BK232"/>
  <c r="J223"/>
  <c i="4" r="BK97"/>
  <c i="5" r="J127"/>
  <c i="6" r="BK116"/>
  <c i="7" r="J138"/>
  <c r="BK119"/>
  <c i="8" r="BK108"/>
  <c r="BK128"/>
  <c r="J98"/>
  <c r="BK110"/>
  <c r="J114"/>
  <c i="9" r="BK131"/>
  <c r="J106"/>
  <c r="J126"/>
  <c i="10" r="J114"/>
  <c r="BK106"/>
  <c r="J125"/>
  <c i="11" r="BK153"/>
  <c r="J130"/>
  <c i="12" r="BK96"/>
  <c i="2" r="BK162"/>
  <c r="J156"/>
  <c i="3" r="BK181"/>
  <c r="J203"/>
  <c r="J195"/>
  <c i="11" r="J131"/>
  <c r="J126"/>
  <c r="BK106"/>
  <c i="12" r="J96"/>
  <c i="2" r="BK140"/>
  <c r="J162"/>
  <c i="3" r="BK192"/>
  <c r="J229"/>
  <c r="J132"/>
  <c r="J192"/>
  <c i="4" r="BK118"/>
  <c i="5" r="BK111"/>
  <c r="J107"/>
  <c i="6" r="BK143"/>
  <c i="7" r="J111"/>
  <c r="J115"/>
  <c i="8" r="J125"/>
  <c r="J92"/>
  <c r="BK132"/>
  <c r="J117"/>
  <c r="BK115"/>
  <c i="9" r="BK136"/>
  <c r="BK112"/>
  <c r="J128"/>
  <c i="10" r="BK120"/>
  <c r="J105"/>
  <c r="BK122"/>
  <c i="11" r="BK117"/>
  <c r="J121"/>
  <c i="2" r="J183"/>
  <c r="J123"/>
  <c r="BK150"/>
  <c i="3" r="BK157"/>
  <c r="BK236"/>
  <c r="BK216"/>
  <c i="4" r="J103"/>
  <c i="5" r="BK126"/>
  <c i="6" r="J143"/>
  <c r="BK98"/>
  <c i="7" r="J121"/>
  <c i="8" r="BK122"/>
  <c r="BK89"/>
  <c r="J91"/>
  <c r="J108"/>
  <c r="BK95"/>
  <c r="BK130"/>
  <c i="9" r="BK111"/>
  <c r="BK97"/>
  <c r="J136"/>
  <c i="10" r="BK97"/>
  <c r="J137"/>
  <c r="J106"/>
  <c i="11" r="BK135"/>
  <c r="BK121"/>
  <c r="J118"/>
  <c r="J115"/>
  <c r="J123"/>
  <c i="2" r="BK148"/>
  <c r="J197"/>
  <c i="3" r="BK252"/>
  <c r="J261"/>
  <c r="BK150"/>
  <c r="J122"/>
  <c r="J124"/>
  <c r="J150"/>
  <c r="J165"/>
  <c i="5" r="BK127"/>
  <c i="6" r="J126"/>
  <c r="BK114"/>
  <c i="7" r="BK111"/>
  <c i="8" r="BK109"/>
  <c r="J95"/>
  <c r="J173"/>
  <c r="J169"/>
  <c r="J159"/>
  <c i="9" r="J114"/>
  <c r="BK126"/>
  <c r="BK95"/>
  <c i="10" r="BK133"/>
  <c r="BK142"/>
  <c r="BK104"/>
  <c i="11" r="J122"/>
  <c r="BK105"/>
  <c i="12" r="BK93"/>
  <c i="1" r="AS58"/>
  <c i="2" r="BK158"/>
  <c i="3" r="J254"/>
  <c r="BK204"/>
  <c r="BK206"/>
  <c r="BK147"/>
  <c r="BK233"/>
  <c r="BK132"/>
  <c r="J175"/>
  <c i="4" r="BK99"/>
  <c i="5" r="BK121"/>
  <c i="6" r="BK129"/>
  <c i="7" r="J96"/>
  <c r="J130"/>
  <c i="8" r="J106"/>
  <c r="BK127"/>
  <c r="J105"/>
  <c r="J99"/>
  <c r="BK166"/>
  <c r="J96"/>
  <c i="9" r="J92"/>
  <c r="BK94"/>
  <c r="J100"/>
  <c i="10" r="BK132"/>
  <c r="J109"/>
  <c i="11" r="J111"/>
  <c r="J138"/>
  <c r="BK99"/>
  <c i="2" r="J158"/>
  <c r="BK129"/>
  <c r="BK107"/>
  <c i="3" r="BK165"/>
  <c r="J183"/>
  <c r="J184"/>
  <c r="BK186"/>
  <c i="4" r="J118"/>
  <c i="5" r="J134"/>
  <c i="6" r="J138"/>
  <c i="7" r="J136"/>
  <c i="8" r="BK159"/>
  <c r="J127"/>
  <c r="BK114"/>
  <c r="J110"/>
  <c r="J89"/>
  <c r="BK141"/>
  <c r="BK113"/>
  <c i="9" r="BK133"/>
  <c r="BK130"/>
  <c r="BK121"/>
  <c i="10" r="BK138"/>
  <c r="BK121"/>
  <c r="BK100"/>
  <c i="11" r="BK103"/>
  <c r="BK132"/>
  <c i="12" r="BK106"/>
  <c i="2" r="J138"/>
  <c r="J199"/>
  <c r="BK136"/>
  <c i="3" r="J139"/>
  <c r="J248"/>
  <c r="J152"/>
  <c i="11" r="BK110"/>
  <c r="BK143"/>
  <c r="J129"/>
  <c r="BK107"/>
  <c i="2" r="BK112"/>
  <c r="BK134"/>
  <c r="J143"/>
  <c i="3" r="J147"/>
  <c r="BK178"/>
  <c r="BK180"/>
  <c r="J232"/>
  <c r="BK256"/>
  <c i="4" r="J115"/>
  <c i="5" r="BK138"/>
  <c r="J113"/>
  <c i="6" r="J131"/>
  <c i="7" r="BK130"/>
  <c i="8" r="BK169"/>
  <c r="BK170"/>
  <c r="BK107"/>
  <c r="BK119"/>
  <c r="BK171"/>
  <c r="J133"/>
  <c i="9" r="BK116"/>
  <c r="J95"/>
  <c r="J112"/>
  <c i="10" r="J132"/>
  <c r="BK137"/>
  <c r="J97"/>
  <c i="11" r="J139"/>
  <c r="J110"/>
  <c i="2" r="J136"/>
  <c r="J140"/>
  <c r="BK177"/>
  <c i="3" r="J242"/>
  <c r="BK201"/>
  <c r="J235"/>
  <c i="4" r="BK103"/>
  <c i="5" r="J132"/>
  <c i="6" r="BK102"/>
  <c r="J123"/>
  <c i="7" r="J119"/>
  <c i="8" r="J168"/>
  <c r="BK125"/>
  <c r="BK102"/>
  <c r="J135"/>
  <c r="J148"/>
  <c r="J154"/>
  <c r="J111"/>
  <c i="9" r="J118"/>
  <c r="BK103"/>
  <c i="10" r="BK141"/>
  <c r="J146"/>
  <c r="BK96"/>
  <c i="11" r="BK142"/>
  <c r="BK112"/>
  <c r="BK151"/>
  <c r="J125"/>
  <c i="12" r="J98"/>
  <c i="2" r="J150"/>
  <c r="BK110"/>
  <c i="3" r="J180"/>
  <c r="J247"/>
  <c r="BK259"/>
  <c r="BK229"/>
  <c r="BK112"/>
  <c i="4" r="J113"/>
  <c i="5" r="J104"/>
  <c i="6" r="J108"/>
  <c i="7" r="J124"/>
  <c i="8" r="BK156"/>
  <c r="J130"/>
  <c r="J136"/>
  <c r="BK100"/>
  <c r="J118"/>
  <c r="BK138"/>
  <c i="9" r="BK119"/>
  <c r="BK135"/>
  <c i="10" r="BK144"/>
  <c r="J103"/>
  <c r="J100"/>
  <c r="J116"/>
  <c i="11" r="J119"/>
  <c i="12" r="BK100"/>
  <c i="2" r="BK138"/>
  <c r="J164"/>
  <c r="BK174"/>
  <c i="3" r="BK171"/>
  <c r="J230"/>
  <c r="J190"/>
  <c r="J199"/>
  <c r="BK139"/>
  <c r="BK199"/>
  <c r="J116"/>
  <c i="4" r="BK113"/>
  <c i="5" r="BK130"/>
  <c r="J124"/>
  <c i="6" r="BK108"/>
  <c i="7" r="BK107"/>
  <c i="8" r="BK152"/>
  <c r="J100"/>
  <c r="BK106"/>
  <c r="BK168"/>
  <c r="J115"/>
  <c r="BK112"/>
  <c r="BK150"/>
  <c r="BK105"/>
  <c i="9" r="BK118"/>
  <c r="BK124"/>
  <c r="BK120"/>
  <c i="10" r="BK105"/>
  <c r="BK145"/>
  <c r="BK112"/>
  <c r="J130"/>
  <c i="11" r="J107"/>
  <c r="BK111"/>
  <c i="12" r="BK91"/>
  <c i="2" r="J118"/>
  <c r="BK154"/>
  <c i="3" r="J186"/>
  <c r="BK200"/>
  <c r="BK126"/>
  <c i="4" r="J107"/>
  <c i="5" r="J111"/>
  <c i="6" r="BK121"/>
  <c i="7" r="BK121"/>
  <c i="8" r="BK173"/>
  <c r="J102"/>
  <c r="J97"/>
  <c r="BK174"/>
  <c r="BK151"/>
  <c r="J152"/>
  <c r="J121"/>
  <c i="9" r="BK100"/>
  <c r="BK115"/>
  <c r="BK104"/>
  <c i="10" r="J128"/>
  <c r="J115"/>
  <c r="J112"/>
  <c i="11" r="BK128"/>
  <c r="BK116"/>
  <c r="J106"/>
  <c i="2" r="J107"/>
  <c r="BK126"/>
  <c i="3" r="BK223"/>
  <c r="BK262"/>
  <c r="BK207"/>
  <c i="11" r="J120"/>
  <c r="J116"/>
  <c r="J108"/>
  <c i="2" r="J189"/>
  <c r="J121"/>
  <c r="BK180"/>
  <c i="3" r="J252"/>
  <c r="J244"/>
  <c r="J256"/>
  <c r="J225"/>
  <c i="4" r="J101"/>
  <c i="5" r="J129"/>
  <c i="6" r="J141"/>
  <c r="J121"/>
  <c i="7" r="J127"/>
  <c r="J129"/>
  <c i="8" r="BK131"/>
  <c r="BK161"/>
  <c r="J134"/>
  <c r="J164"/>
  <c r="J163"/>
  <c r="J101"/>
  <c i="9" r="J107"/>
  <c r="BK92"/>
  <c i="10" r="BK111"/>
  <c r="J104"/>
  <c r="J118"/>
  <c i="11" r="J98"/>
  <c r="J141"/>
  <c i="12" r="BK98"/>
  <c i="2" r="BK164"/>
  <c r="J171"/>
  <c i="3" r="J262"/>
  <c r="BK124"/>
  <c r="BK134"/>
  <c r="BK152"/>
  <c i="4" r="J120"/>
  <c i="5" r="J119"/>
  <c i="6" r="BK118"/>
  <c i="7" r="BK104"/>
  <c r="BK132"/>
  <c i="8" r="BK104"/>
  <c r="J113"/>
  <c r="J126"/>
  <c r="J122"/>
  <c r="J137"/>
  <c i="9" r="J121"/>
  <c r="J108"/>
  <c r="J119"/>
  <c i="10" r="BK118"/>
  <c r="BK129"/>
  <c i="11" r="J145"/>
  <c r="BK126"/>
  <c r="J144"/>
  <c r="BK145"/>
  <c i="12" r="J106"/>
  <c i="2" r="BK132"/>
  <c r="J192"/>
  <c i="3" r="J201"/>
  <c r="J219"/>
  <c r="BK177"/>
  <c r="J145"/>
  <c r="J181"/>
  <c r="BK214"/>
  <c i="5" r="BK119"/>
  <c i="6" r="J114"/>
  <c r="J104"/>
  <c i="7" r="J104"/>
  <c r="J98"/>
  <c i="8" r="BK167"/>
  <c r="BK143"/>
  <c r="J151"/>
  <c r="J109"/>
  <c r="J132"/>
  <c i="9" r="BK127"/>
  <c r="J117"/>
  <c i="10" r="J111"/>
  <c r="BK116"/>
  <c r="BK114"/>
  <c i="11" r="BK138"/>
  <c r="BK139"/>
  <c i="2" r="J195"/>
  <c r="BK204"/>
  <c i="3" r="BK225"/>
  <c r="BK175"/>
  <c r="BK238"/>
  <c r="BK195"/>
  <c r="J134"/>
  <c r="J260"/>
  <c i="4" r="J110"/>
  <c i="5" r="BK115"/>
  <c i="6" r="J136"/>
  <c r="J98"/>
  <c i="7" r="BK117"/>
  <c i="8" r="BK163"/>
  <c r="BK165"/>
  <c r="J171"/>
  <c r="J93"/>
  <c r="BK155"/>
  <c r="BK144"/>
  <c i="9" r="J135"/>
  <c r="J111"/>
  <c r="J124"/>
  <c r="J127"/>
  <c i="10" r="BK140"/>
  <c r="BK128"/>
  <c r="J98"/>
  <c i="11" r="J151"/>
  <c r="J135"/>
  <c i="2" r="BK192"/>
  <c r="J132"/>
  <c r="BK201"/>
  <c i="1" r="AS61"/>
  <c i="3" r="J128"/>
  <c r="J162"/>
  <c r="BK211"/>
  <c i="5" r="J115"/>
  <c i="6" r="BK136"/>
  <c r="J134"/>
  <c i="7" r="BK113"/>
  <c i="8" r="BK172"/>
  <c r="J141"/>
  <c r="BK133"/>
  <c r="J165"/>
  <c i="9" r="BK122"/>
  <c r="J120"/>
  <c r="J101"/>
  <c i="10" r="BK143"/>
  <c r="BK130"/>
  <c r="J141"/>
  <c i="11" r="BK149"/>
  <c r="BK119"/>
  <c i="2" r="J185"/>
  <c r="J126"/>
  <c r="BK185"/>
  <c i="3" r="J239"/>
  <c r="BK222"/>
  <c r="J168"/>
  <c i="11" r="BK109"/>
  <c r="BK123"/>
  <c r="J147"/>
  <c i="12" r="BK103"/>
  <c i="2" r="J160"/>
  <c r="BK160"/>
  <c i="3" r="J238"/>
  <c r="J114"/>
  <c r="J208"/>
  <c r="J204"/>
  <c r="J177"/>
  <c i="4" r="BK95"/>
  <c i="5" r="BK136"/>
  <c i="6" r="J106"/>
  <c r="BK100"/>
  <c i="8" r="J146"/>
  <c r="BK146"/>
  <c r="BK176"/>
  <c r="J94"/>
  <c r="BK149"/>
  <c i="9" r="J132"/>
  <c r="J116"/>
  <c i="10" r="J138"/>
  <c r="J122"/>
  <c r="BK113"/>
  <c r="BK109"/>
  <c i="11" r="BK115"/>
  <c i="12" r="BK88"/>
  <c i="2" r="BK156"/>
  <c i="1" r="AS64"/>
  <c i="3" r="BK187"/>
  <c r="BK261"/>
  <c r="BK168"/>
  <c i="5" r="J130"/>
  <c r="J126"/>
  <c i="6" r="BK123"/>
  <c i="7" r="BK98"/>
  <c i="8" r="BK162"/>
  <c r="BK158"/>
  <c r="J153"/>
  <c r="BK126"/>
  <c r="BK164"/>
  <c r="BK91"/>
  <c i="9" r="J130"/>
  <c r="J131"/>
  <c r="BK101"/>
  <c i="10" r="J143"/>
  <c r="J129"/>
  <c i="11" r="BK148"/>
  <c r="BK127"/>
  <c r="J153"/>
  <c r="J132"/>
  <c r="J113"/>
  <c i="12" r="J103"/>
  <c i="2" r="BK123"/>
  <c r="J206"/>
  <c i="3" r="J236"/>
  <c r="BK244"/>
  <c r="J216"/>
  <c i="4" r="J95"/>
  <c i="5" r="BK117"/>
  <c i="6" r="BK106"/>
  <c i="7" r="BK134"/>
  <c r="BK124"/>
  <c i="8" r="BK175"/>
  <c r="BK160"/>
  <c r="J160"/>
  <c r="J157"/>
  <c r="J120"/>
  <c i="9" r="J134"/>
  <c r="BK114"/>
  <c i="10" r="J121"/>
  <c r="BK108"/>
  <c r="BK134"/>
  <c i="11" r="J142"/>
  <c r="BK129"/>
  <c i="2" r="BK143"/>
  <c r="BK189"/>
  <c r="J110"/>
  <c i="3" r="J109"/>
  <c r="BK250"/>
  <c r="BK120"/>
  <c r="J200"/>
  <c r="J157"/>
  <c r="J126"/>
  <c r="BK184"/>
  <c r="J159"/>
  <c i="4" r="BK107"/>
  <c i="5" r="J138"/>
  <c i="6" r="BK126"/>
  <c r="BK141"/>
  <c i="7" r="J113"/>
  <c i="8" r="BK121"/>
  <c r="J140"/>
  <c r="BK142"/>
  <c r="BK157"/>
  <c r="J179"/>
  <c r="BK93"/>
  <c r="J116"/>
  <c i="9" r="BK110"/>
  <c r="BK99"/>
  <c i="10" r="BK135"/>
  <c r="J107"/>
  <c r="J131"/>
  <c i="11" r="J101"/>
  <c r="BK102"/>
  <c r="J128"/>
  <c i="12" r="J91"/>
  <c i="2" r="J152"/>
  <c r="BK195"/>
  <c i="3" r="J120"/>
  <c r="BK114"/>
  <c r="BK260"/>
  <c r="J142"/>
  <c i="4" r="BK120"/>
  <c i="5" r="BK129"/>
  <c r="J101"/>
  <c i="6" r="BK104"/>
  <c i="7" r="BK136"/>
  <c r="J101"/>
  <c i="8" r="BK117"/>
  <c r="J170"/>
  <c r="J162"/>
  <c r="J167"/>
  <c r="BK92"/>
  <c r="J131"/>
  <c i="9" r="J113"/>
  <c r="J125"/>
  <c r="J93"/>
  <c i="10" r="J96"/>
  <c r="J124"/>
  <c r="J113"/>
  <c i="11" r="BK130"/>
  <c r="J103"/>
  <c i="12" r="J88"/>
  <c i="2" r="J154"/>
  <c r="BK183"/>
  <c i="3" r="BK116"/>
  <c r="BK239"/>
  <c r="BK142"/>
  <c i="11" r="J149"/>
  <c r="BK100"/>
  <c r="J134"/>
  <c i="2" r="BK197"/>
  <c r="J146"/>
  <c r="J204"/>
  <c i="3" r="J206"/>
  <c r="BK137"/>
  <c r="BK109"/>
  <c r="J112"/>
  <c r="J154"/>
  <c r="BK162"/>
  <c i="5" r="BK124"/>
  <c r="BK96"/>
  <c i="6" r="J112"/>
  <c r="J100"/>
  <c i="7" r="BK129"/>
  <c i="8" r="BK179"/>
  <c r="J119"/>
  <c r="BK103"/>
  <c r="J104"/>
  <c r="BK96"/>
  <c r="BK140"/>
  <c i="9" r="J103"/>
  <c r="J104"/>
  <c r="J98"/>
  <c i="10" r="BK146"/>
  <c r="J134"/>
  <c r="J102"/>
  <c i="11" r="J143"/>
  <c r="BK144"/>
  <c i="2" l="1" r="BK109"/>
  <c r="J109"/>
  <c r="J66"/>
  <c r="P120"/>
  <c r="BK131"/>
  <c r="J131"/>
  <c r="J70"/>
  <c r="BK182"/>
  <c r="J182"/>
  <c r="J79"/>
  <c r="T182"/>
  <c r="R194"/>
  <c r="T203"/>
  <c i="3" r="P111"/>
  <c r="T111"/>
  <c r="P136"/>
  <c r="BK149"/>
  <c r="J149"/>
  <c r="J70"/>
  <c r="T156"/>
  <c r="BK174"/>
  <c r="J174"/>
  <c r="J77"/>
  <c r="BK198"/>
  <c r="J198"/>
  <c r="J79"/>
  <c r="T213"/>
  <c r="R241"/>
  <c i="4" r="T94"/>
  <c r="T93"/>
  <c r="P112"/>
  <c r="R117"/>
  <c i="5" r="P110"/>
  <c r="T123"/>
  <c i="6" r="P97"/>
  <c r="P96"/>
  <c r="P111"/>
  <c r="T133"/>
  <c i="7" r="P95"/>
  <c r="P94"/>
  <c r="BK110"/>
  <c r="J110"/>
  <c r="J70"/>
  <c r="R123"/>
  <c i="8" r="T88"/>
  <c r="T87"/>
  <c i="9" r="R91"/>
  <c r="R96"/>
  <c r="R109"/>
  <c r="T129"/>
  <c i="10" r="BK101"/>
  <c r="J101"/>
  <c r="J66"/>
  <c r="P110"/>
  <c r="T119"/>
  <c r="R123"/>
  <c r="BK136"/>
  <c r="J136"/>
  <c r="J71"/>
  <c r="P139"/>
  <c i="11" r="R104"/>
  <c r="R133"/>
  <c r="R146"/>
  <c i="2" r="R109"/>
  <c r="T120"/>
  <c r="R131"/>
  <c r="T145"/>
  <c i="3" r="R117"/>
  <c r="BK144"/>
  <c r="J144"/>
  <c r="J69"/>
  <c r="R149"/>
  <c r="T174"/>
  <c r="T198"/>
  <c r="BK213"/>
  <c r="J213"/>
  <c r="J81"/>
  <c r="T226"/>
  <c r="P258"/>
  <c i="4" r="P94"/>
  <c r="P93"/>
  <c r="T112"/>
  <c i="5" r="R95"/>
  <c r="R94"/>
  <c r="BK110"/>
  <c r="J110"/>
  <c r="J70"/>
  <c r="R123"/>
  <c i="6" r="R97"/>
  <c r="R96"/>
  <c r="P128"/>
  <c r="BK133"/>
  <c r="J133"/>
  <c r="J72"/>
  <c r="T140"/>
  <c i="7" r="T123"/>
  <c i="10" r="P101"/>
  <c r="T110"/>
  <c r="P123"/>
  <c r="T127"/>
  <c r="R139"/>
  <c i="11" r="BK104"/>
  <c r="J104"/>
  <c r="J67"/>
  <c r="R124"/>
  <c r="BK140"/>
  <c r="J140"/>
  <c r="J70"/>
  <c r="T146"/>
  <c i="2" r="R120"/>
  <c r="R145"/>
  <c r="R182"/>
  <c r="BK194"/>
  <c r="J194"/>
  <c r="J81"/>
  <c r="P203"/>
  <c i="3" r="BK117"/>
  <c r="J117"/>
  <c r="J67"/>
  <c r="R136"/>
  <c r="P149"/>
  <c r="P156"/>
  <c r="P174"/>
  <c r="R189"/>
  <c r="P213"/>
  <c r="R226"/>
  <c r="BK258"/>
  <c r="J258"/>
  <c r="J84"/>
  <c i="4" r="R94"/>
  <c r="R93"/>
  <c r="BK112"/>
  <c r="J112"/>
  <c r="J69"/>
  <c r="T117"/>
  <c i="5" r="BK95"/>
  <c r="J95"/>
  <c r="J65"/>
  <c r="P123"/>
  <c i="6" r="T97"/>
  <c r="T96"/>
  <c r="R133"/>
  <c i="7" r="R95"/>
  <c r="R94"/>
  <c r="R110"/>
  <c r="R109"/>
  <c i="8" r="R88"/>
  <c r="R87"/>
  <c i="9" r="P91"/>
  <c r="T96"/>
  <c r="P109"/>
  <c r="P129"/>
  <c i="10" r="R95"/>
  <c r="BK110"/>
  <c r="J110"/>
  <c r="J67"/>
  <c r="R119"/>
  <c r="T123"/>
  <c r="T136"/>
  <c i="11" r="BK97"/>
  <c r="R97"/>
  <c r="BK124"/>
  <c r="J124"/>
  <c r="J68"/>
  <c r="P133"/>
  <c r="T140"/>
  <c r="R150"/>
  <c i="2" r="T194"/>
  <c i="3" r="T117"/>
  <c r="R144"/>
  <c r="BK156"/>
  <c r="J156"/>
  <c r="J71"/>
  <c r="BK189"/>
  <c r="J189"/>
  <c r="J78"/>
  <c r="R198"/>
  <c r="P226"/>
  <c r="P241"/>
  <c r="T258"/>
  <c i="4" r="P117"/>
  <c i="5" r="T95"/>
  <c r="T94"/>
  <c r="T110"/>
  <c r="T109"/>
  <c i="6" r="BK111"/>
  <c r="J111"/>
  <c r="J67"/>
  <c r="P133"/>
  <c r="R140"/>
  <c i="7" r="BK95"/>
  <c r="J95"/>
  <c r="J65"/>
  <c r="T110"/>
  <c r="T109"/>
  <c i="8" r="P88"/>
  <c r="P87"/>
  <c i="1" r="AU65"/>
  <c i="9" r="BK91"/>
  <c r="J91"/>
  <c r="J64"/>
  <c r="P96"/>
  <c r="R102"/>
  <c r="T109"/>
  <c r="R129"/>
  <c i="10" r="T95"/>
  <c r="R110"/>
  <c r="BK123"/>
  <c r="J123"/>
  <c r="J69"/>
  <c r="R127"/>
  <c r="R136"/>
  <c i="11" r="P97"/>
  <c r="T97"/>
  <c r="P124"/>
  <c r="T133"/>
  <c r="BK146"/>
  <c r="J146"/>
  <c r="J71"/>
  <c r="T150"/>
  <c i="2" r="P109"/>
  <c r="BK120"/>
  <c r="J120"/>
  <c r="J67"/>
  <c r="T131"/>
  <c r="BK145"/>
  <c r="J145"/>
  <c r="J72"/>
  <c r="P182"/>
  <c r="P169"/>
  <c r="P194"/>
  <c r="R203"/>
  <c i="3" r="P117"/>
  <c r="T136"/>
  <c r="T144"/>
  <c r="R156"/>
  <c r="P189"/>
  <c r="P198"/>
  <c r="BK226"/>
  <c r="J226"/>
  <c r="J82"/>
  <c r="T241"/>
  <c i="4" r="BK94"/>
  <c r="BK93"/>
  <c r="BK117"/>
  <c r="J117"/>
  <c r="J70"/>
  <c i="5" r="BK123"/>
  <c r="J123"/>
  <c r="J71"/>
  <c i="6" r="T111"/>
  <c r="T110"/>
  <c r="BK128"/>
  <c r="J128"/>
  <c r="J71"/>
  <c r="T128"/>
  <c r="P140"/>
  <c i="7" r="BK123"/>
  <c r="J123"/>
  <c r="J71"/>
  <c i="9" r="BK96"/>
  <c r="J96"/>
  <c r="J65"/>
  <c r="BK102"/>
  <c r="J102"/>
  <c r="J66"/>
  <c r="BK109"/>
  <c r="J109"/>
  <c r="J67"/>
  <c r="BK129"/>
  <c r="J129"/>
  <c r="J68"/>
  <c i="10" r="P95"/>
  <c r="T101"/>
  <c r="BK119"/>
  <c r="J119"/>
  <c r="J68"/>
  <c r="BK127"/>
  <c r="J127"/>
  <c r="J70"/>
  <c r="BK139"/>
  <c r="J139"/>
  <c r="J72"/>
  <c i="11" r="T104"/>
  <c r="BK133"/>
  <c r="J133"/>
  <c r="J69"/>
  <c r="R140"/>
  <c r="BK150"/>
  <c r="J150"/>
  <c r="J72"/>
  <c i="2" r="T109"/>
  <c r="T105"/>
  <c r="P131"/>
  <c r="P145"/>
  <c r="BK203"/>
  <c r="J203"/>
  <c r="J82"/>
  <c i="3" r="BK111"/>
  <c r="J111"/>
  <c r="J66"/>
  <c r="R111"/>
  <c r="R107"/>
  <c r="BK136"/>
  <c r="J136"/>
  <c r="J68"/>
  <c r="P144"/>
  <c r="T149"/>
  <c r="R174"/>
  <c r="R173"/>
  <c r="T189"/>
  <c r="R213"/>
  <c r="BK241"/>
  <c r="J241"/>
  <c r="J83"/>
  <c r="R258"/>
  <c i="4" r="R112"/>
  <c r="R105"/>
  <c i="5" r="P95"/>
  <c r="P94"/>
  <c r="R110"/>
  <c r="R109"/>
  <c r="R93"/>
  <c i="6" r="BK97"/>
  <c r="J97"/>
  <c r="J65"/>
  <c r="R111"/>
  <c r="R110"/>
  <c r="R128"/>
  <c r="BK140"/>
  <c r="J140"/>
  <c r="J73"/>
  <c i="7" r="T95"/>
  <c r="T94"/>
  <c r="T93"/>
  <c r="P110"/>
  <c r="P123"/>
  <c i="8" r="BK88"/>
  <c r="J88"/>
  <c r="J64"/>
  <c i="9" r="T91"/>
  <c r="P102"/>
  <c r="T102"/>
  <c i="10" r="BK95"/>
  <c r="J95"/>
  <c r="J64"/>
  <c r="R101"/>
  <c r="P119"/>
  <c r="P127"/>
  <c r="P136"/>
  <c r="T139"/>
  <c i="11" r="P104"/>
  <c r="T124"/>
  <c r="P140"/>
  <c r="P146"/>
  <c r="P150"/>
  <c i="12" r="BK90"/>
  <c r="J90"/>
  <c r="J62"/>
  <c r="P90"/>
  <c r="R90"/>
  <c r="T90"/>
  <c r="BK95"/>
  <c r="J95"/>
  <c r="J63"/>
  <c r="P95"/>
  <c r="R95"/>
  <c r="T95"/>
  <c i="2" r="BK166"/>
  <c r="J166"/>
  <c r="J73"/>
  <c i="3" r="BK164"/>
  <c r="J164"/>
  <c r="J73"/>
  <c i="2" r="BK170"/>
  <c r="J170"/>
  <c r="J75"/>
  <c i="3" r="BK108"/>
  <c r="J108"/>
  <c r="J65"/>
  <c r="BK161"/>
  <c r="J161"/>
  <c r="J72"/>
  <c r="BK170"/>
  <c r="J170"/>
  <c r="J75"/>
  <c i="4" r="BK106"/>
  <c r="J106"/>
  <c r="J67"/>
  <c i="6" r="BK120"/>
  <c r="J120"/>
  <c r="J68"/>
  <c i="7" r="BK100"/>
  <c r="J100"/>
  <c r="J66"/>
  <c i="2" r="BK128"/>
  <c r="J128"/>
  <c r="J69"/>
  <c r="BK142"/>
  <c r="J142"/>
  <c r="J71"/>
  <c i="3" r="BK210"/>
  <c r="J210"/>
  <c r="J80"/>
  <c i="7" r="BK106"/>
  <c r="J106"/>
  <c r="J68"/>
  <c i="3" r="BK167"/>
  <c r="J167"/>
  <c r="J74"/>
  <c i="6" r="BK122"/>
  <c r="J122"/>
  <c r="J69"/>
  <c i="7" r="BK103"/>
  <c r="J103"/>
  <c r="J67"/>
  <c i="2" r="BK173"/>
  <c r="J173"/>
  <c r="J76"/>
  <c r="BK176"/>
  <c r="J176"/>
  <c r="J77"/>
  <c r="BK191"/>
  <c r="J191"/>
  <c r="J80"/>
  <c i="5" r="BK100"/>
  <c r="J100"/>
  <c r="J66"/>
  <c i="8" r="BK178"/>
  <c r="J178"/>
  <c r="J65"/>
  <c i="2" r="BK106"/>
  <c r="J106"/>
  <c r="J65"/>
  <c r="BK125"/>
  <c r="J125"/>
  <c r="J68"/>
  <c r="BK179"/>
  <c r="J179"/>
  <c r="J78"/>
  <c i="4" r="BK109"/>
  <c r="J109"/>
  <c r="J68"/>
  <c i="5" r="BK103"/>
  <c r="J103"/>
  <c r="J67"/>
  <c r="BK106"/>
  <c r="J106"/>
  <c r="J68"/>
  <c i="6" r="BK125"/>
  <c r="J125"/>
  <c r="J70"/>
  <c i="10" r="BK99"/>
  <c r="J99"/>
  <c r="J65"/>
  <c i="12" r="BK87"/>
  <c r="J87"/>
  <c r="J61"/>
  <c r="BK102"/>
  <c r="J102"/>
  <c r="J64"/>
  <c r="BK105"/>
  <c r="J105"/>
  <c r="J65"/>
  <c r="E75"/>
  <c r="BE96"/>
  <c r="F82"/>
  <c r="BE98"/>
  <c i="11" r="J97"/>
  <c r="J66"/>
  <c i="12" r="J79"/>
  <c r="BE91"/>
  <c r="BE93"/>
  <c r="BE100"/>
  <c r="BE106"/>
  <c r="BE88"/>
  <c r="BE103"/>
  <c i="11" r="BE98"/>
  <c r="BE118"/>
  <c r="BE120"/>
  <c r="BE130"/>
  <c r="BE143"/>
  <c r="J56"/>
  <c r="F59"/>
  <c r="BE102"/>
  <c r="BE107"/>
  <c r="BE109"/>
  <c r="BE112"/>
  <c r="BE114"/>
  <c r="BE121"/>
  <c r="BE128"/>
  <c r="BE149"/>
  <c r="E50"/>
  <c r="BE103"/>
  <c r="BE108"/>
  <c r="BE113"/>
  <c r="BE117"/>
  <c r="BE126"/>
  <c r="BE136"/>
  <c r="BE138"/>
  <c r="BE141"/>
  <c r="BE145"/>
  <c r="BE153"/>
  <c r="BE106"/>
  <c r="BE110"/>
  <c r="BE116"/>
  <c r="BE119"/>
  <c r="BE125"/>
  <c r="BE127"/>
  <c r="BE129"/>
  <c r="BE131"/>
  <c r="BE135"/>
  <c r="BE99"/>
  <c r="BE101"/>
  <c r="BE115"/>
  <c r="BE134"/>
  <c r="BE139"/>
  <c r="BE142"/>
  <c r="BE147"/>
  <c r="BE148"/>
  <c r="BE151"/>
  <c r="BE100"/>
  <c r="BE105"/>
  <c r="BE111"/>
  <c r="BE122"/>
  <c r="BE123"/>
  <c r="BE132"/>
  <c r="BE137"/>
  <c r="BE144"/>
  <c i="10" r="BE96"/>
  <c r="BE105"/>
  <c r="BE120"/>
  <c r="BE124"/>
  <c r="BE129"/>
  <c r="BE140"/>
  <c r="BE144"/>
  <c r="BE145"/>
  <c r="BE146"/>
  <c r="J56"/>
  <c r="F59"/>
  <c r="BE97"/>
  <c r="BE103"/>
  <c r="BE108"/>
  <c r="BE116"/>
  <c r="BE117"/>
  <c r="BE128"/>
  <c r="BE130"/>
  <c r="BE132"/>
  <c r="BE134"/>
  <c r="E50"/>
  <c r="BE104"/>
  <c r="BE111"/>
  <c r="BE118"/>
  <c r="BE135"/>
  <c r="BE138"/>
  <c r="BE143"/>
  <c r="BE100"/>
  <c r="BE106"/>
  <c r="BE113"/>
  <c r="BE122"/>
  <c r="BE125"/>
  <c r="BE133"/>
  <c r="BE141"/>
  <c r="BE98"/>
  <c r="BE102"/>
  <c r="BE107"/>
  <c r="BE109"/>
  <c r="BE112"/>
  <c r="BE114"/>
  <c r="BE115"/>
  <c r="BE121"/>
  <c r="BE126"/>
  <c r="BE131"/>
  <c r="BE137"/>
  <c r="BE142"/>
  <c i="9" r="F59"/>
  <c r="E78"/>
  <c r="BE101"/>
  <c r="BE105"/>
  <c r="BE122"/>
  <c i="8" r="BK87"/>
  <c r="J87"/>
  <c i="9" r="BE92"/>
  <c r="BE94"/>
  <c r="BE111"/>
  <c r="BE116"/>
  <c r="BE125"/>
  <c r="BE134"/>
  <c r="J84"/>
  <c r="BE100"/>
  <c r="BE104"/>
  <c r="BE106"/>
  <c r="BE107"/>
  <c r="BE118"/>
  <c r="BE119"/>
  <c r="BE93"/>
  <c r="BE95"/>
  <c r="BE98"/>
  <c r="BE103"/>
  <c r="BE112"/>
  <c r="BE113"/>
  <c r="BE114"/>
  <c r="BE123"/>
  <c r="BE131"/>
  <c r="BE133"/>
  <c r="BE135"/>
  <c r="BE108"/>
  <c r="BE110"/>
  <c r="BE117"/>
  <c r="BE124"/>
  <c r="BE128"/>
  <c r="BE136"/>
  <c r="BE97"/>
  <c r="BE99"/>
  <c r="BE115"/>
  <c r="BE120"/>
  <c r="BE121"/>
  <c r="BE126"/>
  <c r="BE127"/>
  <c r="BE130"/>
  <c r="BE132"/>
  <c i="7" r="BK94"/>
  <c r="J94"/>
  <c r="J64"/>
  <c r="BK109"/>
  <c r="J109"/>
  <c r="J69"/>
  <c i="8" r="BE95"/>
  <c r="BE102"/>
  <c r="BE109"/>
  <c r="BE112"/>
  <c r="BE114"/>
  <c r="BE117"/>
  <c r="BE146"/>
  <c r="BE151"/>
  <c r="BE155"/>
  <c r="BE158"/>
  <c r="BE169"/>
  <c r="BE170"/>
  <c r="F59"/>
  <c r="BE91"/>
  <c r="BE108"/>
  <c r="BE110"/>
  <c r="BE111"/>
  <c r="BE119"/>
  <c r="BE121"/>
  <c r="BE125"/>
  <c r="BE131"/>
  <c r="BE132"/>
  <c r="BE138"/>
  <c r="BE142"/>
  <c r="BE144"/>
  <c r="BE145"/>
  <c r="BE149"/>
  <c r="BE150"/>
  <c r="BE152"/>
  <c r="BE159"/>
  <c r="BE160"/>
  <c r="BE163"/>
  <c r="BE171"/>
  <c r="BE176"/>
  <c r="J81"/>
  <c r="BE90"/>
  <c r="BE101"/>
  <c r="BE113"/>
  <c r="BE127"/>
  <c r="BE130"/>
  <c r="BE134"/>
  <c r="BE156"/>
  <c r="BE161"/>
  <c r="BE165"/>
  <c r="BE167"/>
  <c r="BE175"/>
  <c r="BE92"/>
  <c r="BE97"/>
  <c r="BE99"/>
  <c r="BE100"/>
  <c r="BE104"/>
  <c r="BE106"/>
  <c r="BE122"/>
  <c r="BE129"/>
  <c r="BE133"/>
  <c r="BE140"/>
  <c r="BE147"/>
  <c r="BE148"/>
  <c r="BE173"/>
  <c r="BE174"/>
  <c r="E50"/>
  <c r="BE94"/>
  <c r="BE96"/>
  <c r="BE98"/>
  <c r="BE105"/>
  <c r="BE120"/>
  <c r="BE123"/>
  <c r="BE126"/>
  <c r="BE135"/>
  <c r="BE136"/>
  <c r="BE139"/>
  <c r="BE141"/>
  <c r="BE153"/>
  <c r="BE164"/>
  <c r="BE166"/>
  <c r="BE168"/>
  <c r="BE89"/>
  <c r="BE93"/>
  <c r="BE103"/>
  <c r="BE107"/>
  <c r="BE115"/>
  <c r="BE116"/>
  <c r="BE118"/>
  <c r="BE124"/>
  <c r="BE128"/>
  <c r="BE137"/>
  <c r="BE143"/>
  <c r="BE154"/>
  <c r="BE157"/>
  <c r="BE162"/>
  <c r="BE172"/>
  <c r="BE179"/>
  <c i="7" r="E81"/>
  <c r="BE96"/>
  <c r="BE113"/>
  <c r="BE115"/>
  <c r="BE136"/>
  <c i="6" r="BK96"/>
  <c i="7" r="J56"/>
  <c r="BE98"/>
  <c r="BE117"/>
  <c r="BE127"/>
  <c r="BE104"/>
  <c r="BE121"/>
  <c r="F59"/>
  <c r="BE101"/>
  <c r="BE111"/>
  <c r="BE119"/>
  <c r="BE130"/>
  <c r="BE132"/>
  <c r="BE134"/>
  <c i="6" r="BK110"/>
  <c r="J110"/>
  <c r="J66"/>
  <c i="7" r="BE107"/>
  <c r="BE124"/>
  <c r="BE129"/>
  <c r="BE138"/>
  <c r="BE126"/>
  <c i="6" r="F59"/>
  <c r="BE102"/>
  <c r="BE121"/>
  <c r="BE131"/>
  <c r="BE138"/>
  <c i="5" r="BK109"/>
  <c r="J109"/>
  <c r="J69"/>
  <c i="6" r="J56"/>
  <c r="BE98"/>
  <c r="BE104"/>
  <c r="BE106"/>
  <c r="BE108"/>
  <c r="BE126"/>
  <c r="BE112"/>
  <c r="BE114"/>
  <c r="BE118"/>
  <c r="BE134"/>
  <c r="BE141"/>
  <c r="E83"/>
  <c r="BE100"/>
  <c r="BE136"/>
  <c r="BE116"/>
  <c r="BE123"/>
  <c r="BE129"/>
  <c r="BE143"/>
  <c i="4" r="J93"/>
  <c r="J64"/>
  <c i="5" r="E50"/>
  <c r="BE96"/>
  <c r="BE107"/>
  <c r="BE117"/>
  <c r="BE134"/>
  <c r="F59"/>
  <c r="BE111"/>
  <c r="BE113"/>
  <c r="BE115"/>
  <c r="BE129"/>
  <c i="4" r="J94"/>
  <c r="J65"/>
  <c i="5" r="J56"/>
  <c r="BE98"/>
  <c r="BE101"/>
  <c r="BE121"/>
  <c r="BE124"/>
  <c r="BE127"/>
  <c r="BE130"/>
  <c r="BE132"/>
  <c r="BE136"/>
  <c r="BE138"/>
  <c r="BE104"/>
  <c r="BE119"/>
  <c r="BE126"/>
  <c i="4" r="E80"/>
  <c r="BE99"/>
  <c r="BE101"/>
  <c r="F59"/>
  <c r="BE103"/>
  <c r="BE115"/>
  <c r="J86"/>
  <c r="BE107"/>
  <c r="BE110"/>
  <c i="3" r="BK173"/>
  <c r="J173"/>
  <c r="J76"/>
  <c i="4" r="BE95"/>
  <c r="BE97"/>
  <c r="BE113"/>
  <c r="BE118"/>
  <c r="BE120"/>
  <c i="3" r="BE114"/>
  <c r="BE116"/>
  <c r="BE178"/>
  <c r="BE217"/>
  <c r="BE238"/>
  <c r="BE248"/>
  <c r="BE260"/>
  <c r="BE261"/>
  <c r="E94"/>
  <c r="BE168"/>
  <c r="BE195"/>
  <c r="BE200"/>
  <c r="BE206"/>
  <c r="BE211"/>
  <c r="BE220"/>
  <c r="BE230"/>
  <c r="BE235"/>
  <c r="BE250"/>
  <c r="BE254"/>
  <c r="J100"/>
  <c r="BE120"/>
  <c r="BE137"/>
  <c r="BE150"/>
  <c r="BE154"/>
  <c r="BE165"/>
  <c r="BE190"/>
  <c r="BE193"/>
  <c r="BE207"/>
  <c r="BE219"/>
  <c r="BE222"/>
  <c r="BE236"/>
  <c r="BE245"/>
  <c r="BE109"/>
  <c r="BE130"/>
  <c r="BE134"/>
  <c r="BE142"/>
  <c r="BE147"/>
  <c r="BE162"/>
  <c r="BE171"/>
  <c r="BE175"/>
  <c r="BE181"/>
  <c r="BE186"/>
  <c r="BE187"/>
  <c r="BE199"/>
  <c r="BE203"/>
  <c r="BE214"/>
  <c r="BE233"/>
  <c r="BE252"/>
  <c r="F59"/>
  <c r="BE112"/>
  <c r="BE122"/>
  <c r="BE124"/>
  <c r="BE128"/>
  <c r="BE132"/>
  <c r="BE139"/>
  <c r="BE141"/>
  <c r="BE152"/>
  <c r="BE157"/>
  <c r="BE159"/>
  <c r="BE177"/>
  <c r="BE180"/>
  <c r="BE192"/>
  <c r="BE201"/>
  <c r="BE204"/>
  <c r="BE208"/>
  <c r="BE216"/>
  <c r="BE223"/>
  <c r="BE225"/>
  <c r="BE227"/>
  <c r="BE239"/>
  <c r="BE247"/>
  <c r="BE256"/>
  <c r="BE259"/>
  <c r="BE262"/>
  <c i="2" r="BK105"/>
  <c i="3" r="BE118"/>
  <c r="BE126"/>
  <c r="BE145"/>
  <c r="BE183"/>
  <c r="BE184"/>
  <c r="BE196"/>
  <c r="BE229"/>
  <c r="BE232"/>
  <c r="BE242"/>
  <c r="BE244"/>
  <c i="2" r="BE146"/>
  <c r="BE154"/>
  <c r="BE162"/>
  <c r="BE167"/>
  <c r="BE180"/>
  <c r="BE183"/>
  <c r="BE185"/>
  <c r="BE189"/>
  <c r="BE199"/>
  <c r="BE206"/>
  <c r="F59"/>
  <c r="BE116"/>
  <c r="BE123"/>
  <c r="BE148"/>
  <c r="BE156"/>
  <c r="BE160"/>
  <c r="BE164"/>
  <c r="BE187"/>
  <c r="BE204"/>
  <c r="E92"/>
  <c r="BE114"/>
  <c r="BE126"/>
  <c r="BE132"/>
  <c r="BE136"/>
  <c r="BE150"/>
  <c r="BE152"/>
  <c r="J98"/>
  <c r="BE138"/>
  <c r="BE143"/>
  <c r="BE107"/>
  <c r="BE110"/>
  <c r="BE118"/>
  <c r="BE129"/>
  <c r="BE158"/>
  <c r="BE112"/>
  <c r="BE121"/>
  <c r="BE134"/>
  <c r="BE140"/>
  <c r="BE171"/>
  <c r="BE174"/>
  <c r="BE177"/>
  <c r="BE190"/>
  <c r="BE192"/>
  <c r="BE195"/>
  <c r="BE197"/>
  <c r="BE201"/>
  <c i="5" r="F37"/>
  <c i="1" r="BB60"/>
  <c i="12" r="F35"/>
  <c i="1" r="BB69"/>
  <c i="6" r="F38"/>
  <c i="1" r="BC62"/>
  <c i="10" r="F36"/>
  <c i="1" r="BA67"/>
  <c i="10" r="F37"/>
  <c i="1" r="BB67"/>
  <c i="7" r="F36"/>
  <c i="1" r="BA63"/>
  <c i="9" r="F38"/>
  <c i="1" r="BC66"/>
  <c i="6" r="F36"/>
  <c i="1" r="BA62"/>
  <c i="9" r="J36"/>
  <c i="1" r="AW66"/>
  <c i="4" r="J36"/>
  <c i="1" r="AW59"/>
  <c i="7" r="F37"/>
  <c i="1" r="BB63"/>
  <c i="2" r="F39"/>
  <c i="1" r="BD56"/>
  <c i="3" r="J36"/>
  <c i="1" r="AW57"/>
  <c i="7" r="F39"/>
  <c i="1" r="BD63"/>
  <c i="3" r="F36"/>
  <c i="1" r="BA57"/>
  <c i="8" r="F39"/>
  <c i="1" r="BD65"/>
  <c i="12" r="F34"/>
  <c i="1" r="BA69"/>
  <c i="4" r="F37"/>
  <c i="1" r="BB59"/>
  <c i="6" r="F39"/>
  <c i="1" r="BD62"/>
  <c i="12" r="J34"/>
  <c i="1" r="AW69"/>
  <c i="8" r="F36"/>
  <c i="1" r="BA65"/>
  <c i="7" r="J36"/>
  <c i="1" r="AW63"/>
  <c i="3" r="F37"/>
  <c i="1" r="BB57"/>
  <c i="5" r="F39"/>
  <c i="1" r="BD60"/>
  <c i="12" r="F36"/>
  <c i="1" r="BC69"/>
  <c i="3" r="F38"/>
  <c i="1" r="BC57"/>
  <c i="4" r="F38"/>
  <c i="1" r="BC59"/>
  <c i="9" r="F37"/>
  <c i="1" r="BB66"/>
  <c i="3" r="F39"/>
  <c i="1" r="BD57"/>
  <c r="AS54"/>
  <c i="5" r="J36"/>
  <c i="1" r="AW60"/>
  <c i="8" r="F38"/>
  <c i="1" r="BC65"/>
  <c i="2" r="J36"/>
  <c i="1" r="AW56"/>
  <c i="7" r="F38"/>
  <c i="1" r="BC63"/>
  <c i="11" r="J36"/>
  <c i="1" r="AW68"/>
  <c i="2" r="F38"/>
  <c i="1" r="BC56"/>
  <c i="9" r="F39"/>
  <c i="1" r="BD66"/>
  <c i="2" r="F36"/>
  <c i="1" r="BA56"/>
  <c i="8" r="J36"/>
  <c i="1" r="AW65"/>
  <c i="4" r="F39"/>
  <c i="1" r="BD59"/>
  <c i="6" r="J36"/>
  <c i="1" r="AW62"/>
  <c i="2" r="F37"/>
  <c i="1" r="BB56"/>
  <c i="12" r="F37"/>
  <c i="1" r="BD69"/>
  <c i="5" r="F36"/>
  <c i="1" r="BA60"/>
  <c i="10" r="F38"/>
  <c i="1" r="BC67"/>
  <c i="4" r="F36"/>
  <c i="1" r="BA59"/>
  <c i="5" r="F38"/>
  <c i="1" r="BC60"/>
  <c i="11" r="F37"/>
  <c i="1" r="BB68"/>
  <c i="6" r="F37"/>
  <c i="1" r="BB62"/>
  <c i="11" r="F36"/>
  <c i="1" r="BA68"/>
  <c i="11" r="F39"/>
  <c i="1" r="BD68"/>
  <c i="11" r="F38"/>
  <c i="1" r="BC68"/>
  <c i="10" r="F39"/>
  <c i="1" r="BD67"/>
  <c i="8" r="F37"/>
  <c i="1" r="BB65"/>
  <c i="9" r="F36"/>
  <c i="1" r="BA66"/>
  <c i="8" r="J32"/>
  <c i="10" r="J36"/>
  <c i="1" r="AW67"/>
  <c i="2" l="1" r="R105"/>
  <c i="12" r="T86"/>
  <c r="T85"/>
  <c i="3" r="P107"/>
  <c i="12" r="P86"/>
  <c r="P85"/>
  <c i="1" r="AU69"/>
  <c i="12" r="R86"/>
  <c r="R85"/>
  <c i="2" r="R169"/>
  <c r="T169"/>
  <c r="T104"/>
  <c i="3" r="R106"/>
  <c i="2" r="P105"/>
  <c r="P104"/>
  <c i="1" r="AU56"/>
  <c i="4" r="T105"/>
  <c i="3" r="T107"/>
  <c i="4" r="P105"/>
  <c i="2" r="R104"/>
  <c i="11" r="T96"/>
  <c r="T95"/>
  <c r="T94"/>
  <c i="10" r="P94"/>
  <c i="1" r="AU67"/>
  <c i="11" r="P96"/>
  <c r="P95"/>
  <c r="P94"/>
  <c i="1" r="AU68"/>
  <c i="6" r="T95"/>
  <c i="3" r="P173"/>
  <c r="P106"/>
  <c i="1" r="AU57"/>
  <c i="4" r="P92"/>
  <c i="1" r="AU59"/>
  <c i="9" r="T90"/>
  <c i="7" r="R93"/>
  <c i="4" r="R92"/>
  <c i="5" r="T93"/>
  <c i="10" r="R94"/>
  <c i="6" r="R95"/>
  <c i="5" r="P109"/>
  <c r="P93"/>
  <c i="1" r="AU60"/>
  <c i="10" r="T94"/>
  <c i="11" r="BK96"/>
  <c r="BK95"/>
  <c r="BK94"/>
  <c r="J94"/>
  <c i="3" r="T173"/>
  <c r="T106"/>
  <c i="9" r="R90"/>
  <c i="6" r="P110"/>
  <c i="4" r="T92"/>
  <c i="7" r="P109"/>
  <c r="P93"/>
  <c i="1" r="AU63"/>
  <c i="11" r="R96"/>
  <c r="R95"/>
  <c r="R94"/>
  <c i="9" r="P90"/>
  <c i="1" r="AU66"/>
  <c i="6" r="P95"/>
  <c i="1" r="AU62"/>
  <c i="2" r="BK169"/>
  <c r="J169"/>
  <c r="J74"/>
  <c i="9" r="BK90"/>
  <c r="J90"/>
  <c i="10" r="BK94"/>
  <c r="J94"/>
  <c i="3" r="BK107"/>
  <c r="J107"/>
  <c r="J64"/>
  <c i="4" r="BK105"/>
  <c r="J105"/>
  <c r="J66"/>
  <c i="12" r="BK86"/>
  <c r="J86"/>
  <c r="J60"/>
  <c i="5" r="BK94"/>
  <c r="J94"/>
  <c r="J64"/>
  <c i="1" r="AG65"/>
  <c i="8" r="J63"/>
  <c i="7" r="BK93"/>
  <c r="J93"/>
  <c i="6" r="BK95"/>
  <c r="J95"/>
  <c r="J63"/>
  <c r="J96"/>
  <c r="J64"/>
  <c i="5" r="BK93"/>
  <c r="J93"/>
  <c r="J63"/>
  <c i="3" r="BK106"/>
  <c r="J106"/>
  <c r="J63"/>
  <c i="2" r="J105"/>
  <c r="J64"/>
  <c i="1" r="BC58"/>
  <c r="AY58"/>
  <c r="BA64"/>
  <c r="AW64"/>
  <c r="BC55"/>
  <c r="AY55"/>
  <c i="4" r="F35"/>
  <c i="1" r="AZ59"/>
  <c i="10" r="J32"/>
  <c i="1" r="AG67"/>
  <c r="BB58"/>
  <c r="AX58"/>
  <c i="7" r="J32"/>
  <c i="1" r="AG63"/>
  <c i="10" r="J35"/>
  <c i="1" r="AV67"/>
  <c r="AT67"/>
  <c r="AN67"/>
  <c i="9" r="J32"/>
  <c i="1" r="AG66"/>
  <c i="6" r="F35"/>
  <c i="1" r="AZ62"/>
  <c i="3" r="J35"/>
  <c i="1" r="AV57"/>
  <c r="AT57"/>
  <c i="2" r="J35"/>
  <c i="1" r="AV56"/>
  <c r="AT56"/>
  <c i="9" r="J35"/>
  <c i="1" r="AV66"/>
  <c r="AT66"/>
  <c i="3" r="F35"/>
  <c i="1" r="AZ57"/>
  <c r="BC64"/>
  <c r="AY64"/>
  <c r="BD55"/>
  <c i="4" r="J35"/>
  <c i="1" r="AV59"/>
  <c r="AT59"/>
  <c r="BD58"/>
  <c i="9" r="F35"/>
  <c i="1" r="AZ66"/>
  <c r="BA55"/>
  <c r="AW55"/>
  <c i="12" r="J33"/>
  <c i="1" r="AV69"/>
  <c r="AT69"/>
  <c r="BB64"/>
  <c r="AX64"/>
  <c i="7" r="F35"/>
  <c i="1" r="AZ63"/>
  <c i="5" r="F35"/>
  <c i="1" r="AZ60"/>
  <c i="11" r="J35"/>
  <c i="1" r="AV68"/>
  <c r="AT68"/>
  <c i="8" r="J35"/>
  <c i="1" r="AV65"/>
  <c r="AT65"/>
  <c r="AN65"/>
  <c i="10" r="F35"/>
  <c i="1" r="AZ67"/>
  <c i="7" r="J35"/>
  <c i="1" r="AV63"/>
  <c r="AT63"/>
  <c i="6" r="J35"/>
  <c i="1" r="AV62"/>
  <c r="AT62"/>
  <c r="BB55"/>
  <c r="BB61"/>
  <c r="AX61"/>
  <c i="8" r="F35"/>
  <c i="1" r="AZ65"/>
  <c i="11" r="J32"/>
  <c i="1" r="AG68"/>
  <c i="5" r="J35"/>
  <c i="1" r="AV60"/>
  <c r="AT60"/>
  <c r="BA58"/>
  <c r="AW58"/>
  <c r="BD61"/>
  <c i="2" r="F35"/>
  <c i="1" r="AZ56"/>
  <c i="11" r="F35"/>
  <c i="1" r="AZ68"/>
  <c r="BD64"/>
  <c r="BC61"/>
  <c r="AY61"/>
  <c r="BA61"/>
  <c r="AW61"/>
  <c i="12" r="F33"/>
  <c i="1" r="AZ69"/>
  <c i="11" l="1" r="J95"/>
  <c r="J64"/>
  <c r="J96"/>
  <c r="J65"/>
  <c i="2" r="BK104"/>
  <c r="J104"/>
  <c i="9" r="J63"/>
  <c i="4" r="BK92"/>
  <c r="J92"/>
  <c i="10" r="J63"/>
  <c i="12" r="BK85"/>
  <c r="J85"/>
  <c r="J59"/>
  <c i="11" r="J63"/>
  <c r="J41"/>
  <c i="10" r="J41"/>
  <c i="9" r="J41"/>
  <c i="1" r="AN63"/>
  <c i="7" r="J63"/>
  <c i="8" r="J41"/>
  <c i="7" r="J41"/>
  <c i="1" r="AN66"/>
  <c r="AN68"/>
  <c r="AU58"/>
  <c r="AZ61"/>
  <c r="AV61"/>
  <c r="AT61"/>
  <c i="5" r="J32"/>
  <c i="1" r="AG60"/>
  <c r="BD54"/>
  <c r="W33"/>
  <c i="4" r="J32"/>
  <c i="1" r="AG59"/>
  <c r="BB54"/>
  <c r="W31"/>
  <c r="AG64"/>
  <c r="AX55"/>
  <c r="BC54"/>
  <c r="W32"/>
  <c i="2" r="J32"/>
  <c i="1" r="AG56"/>
  <c r="AZ64"/>
  <c r="AV64"/>
  <c r="AT64"/>
  <c r="AN64"/>
  <c r="BA54"/>
  <c r="W30"/>
  <c r="AU61"/>
  <c r="AU55"/>
  <c i="6" r="J32"/>
  <c i="1" r="AG62"/>
  <c r="AG61"/>
  <c r="AZ58"/>
  <c r="AV58"/>
  <c r="AT58"/>
  <c r="AU64"/>
  <c i="3" r="J32"/>
  <c i="1" r="AG57"/>
  <c r="AG55"/>
  <c r="AZ55"/>
  <c i="4" l="1" r="J41"/>
  <c i="2" r="J41"/>
  <c r="J63"/>
  <c i="4" r="J63"/>
  <c i="6" r="J41"/>
  <c i="1" r="AN62"/>
  <c i="5" r="J41"/>
  <c i="1" r="AN60"/>
  <c i="3" r="J41"/>
  <c i="1" r="AN57"/>
  <c r="AN61"/>
  <c r="AN56"/>
  <c r="AN59"/>
  <c r="AU54"/>
  <c i="12" r="J30"/>
  <c i="1" r="AG69"/>
  <c r="AV55"/>
  <c r="AT55"/>
  <c r="AN55"/>
  <c r="AG58"/>
  <c r="AW54"/>
  <c r="AK30"/>
  <c r="AY54"/>
  <c r="AZ54"/>
  <c r="W29"/>
  <c r="AX54"/>
  <c l="1" r="AN58"/>
  <c i="12" r="J39"/>
  <c i="1" r="AN69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<sst xmlns="http://schemas.openxmlformats.org/spreadsheetml/2006/main">
  <si>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</si>
  <si>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</si>
  <si>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</si>
  <si>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</si>
  <si>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</si>
  <si>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{c0c640f0-c772-45bd-98e7-1a0990174593}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</si>
  <si>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</si>
  <si>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</si>
  <si>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</si>
  <si>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</si>
  <si>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</si>
  <si>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</si>
  <si>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</si>
  <si>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</si>
  <si>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2024-058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</si>
  <si>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</si>
  <si>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</si>
  <si>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RECEPCE, SPOLEČENSKÝ SÁL A DENNÍ MÍSTNOST</t>
  </si>
  <si>
    <t>KSO:</t>
  </si>
  <si>
    <t/>
  </si>
  <si>
    <t>CC-CZ:</t>
  </si>
  <si>
    <t>Místo:</t>
  </si>
  <si>
    <t>Oblastní muzeum Praha - východ</t>
  </si>
  <si>
    <t>Datum:</t>
  </si>
  <si>
    <t>17. 6. 2024</t>
  </si>
  <si>
    <t>Zadavatel:</t>
  </si>
  <si>
    <t>IČ:</t>
  </si>
  <si>
    <t>Oblastní muzeum,Masarykovo náměstí 97,Brandýs n.L.</t>
  </si>
  <si>
    <t>DIČ:</t>
  </si>
  <si>
    <t>Uchazeč:</t>
  </si>
  <si>
    <t>Vyplň údaj</t>
  </si>
  <si>
    <t>Projektant:</t>
  </si>
  <si>
    <t>ing. arch. Jiří Sedláček, Kladská 25, Praha 2</t>
  </si>
  <si>
    <t>True</t>
  </si>
  <si>
    <t>Zpracovatel:</t>
  </si>
  <si>
    <t>Ing. Dana Mlejnková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</si>
  <si>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</si>
  <si>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</si>
  <si>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</si>
  <si>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</si>
  <si>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</si>
  <si>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</si>
  <si>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</si>
  <si>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</si>
  <si>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</si>
  <si>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</si>
  <si>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</si>
  <si>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</si>
  <si>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</si>
  <si>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</si>
  <si>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</si>
  <si>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</si>
  <si>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</si>
  <si>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</si>
  <si>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</si>
  <si>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</si>
  <si>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</si>
  <si>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</si>
  <si>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</si>
  <si>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</si>
  <si>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</si>
  <si>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</si>
  <si>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</si>
  <si>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</si>
  <si>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</si>
  <si>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</si>
  <si>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</si>
  <si>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</si>
  <si>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</si>
  <si>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</si>
  <si>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</si>
  <si>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</si>
  <si>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</si>
  <si>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</si>
  <si>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</si>
  <si>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</si>
  <si>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2024-058-01</t>
  </si>
  <si>
    <t>Stavební úpravy - Recepce</t>
  </si>
  <si>
    <t>STA</t>
  </si>
  <si>
    <t>1</t>
  </si>
  <si>
    <t>{4b431764-b9b5-4d5a-905d-632ad8815100}</t>
  </si>
  <si>
    <t>2</t>
  </si>
  <si>
    <t>/</t>
  </si>
  <si>
    <t>2024-058-01-01</t>
  </si>
  <si>
    <t>Stavební úpravy - Recepce- bourací práce</t>
  </si>
  <si>
    <t>Soupis</t>
  </si>
  <si>
    <t>{f5c14966-53f4-49d9-b4c0-dbe214217573}</t>
  </si>
  <si>
    <t>2024-058-01-02</t>
  </si>
  <si>
    <t>Stavební úpravy - Recepce- nové kce</t>
  </si>
  <si>
    <t>{8fc2ddf7-b1d7-4472-b8c9-27ac92d6ab01}</t>
  </si>
  <si>
    <t>2024-058-02</t>
  </si>
  <si>
    <t>Stavební úpravy - Společenský sál</t>
  </si>
  <si>
    <t>{053dad6c-5eef-4fdd-9446-3e07ccee15d9}</t>
  </si>
  <si>
    <t>2024-058-02-01</t>
  </si>
  <si>
    <t>Stavební úpravy - Společenský sál - bourací práce</t>
  </si>
  <si>
    <t>{7cb27ff0-10b8-4d64-bea9-823408f32068}</t>
  </si>
  <si>
    <t>2024-058-02-02</t>
  </si>
  <si>
    <t>Stavební úpravy - Společenský sál - nové kce</t>
  </si>
  <si>
    <t>{939d46cf-5b36-4382-af76-590361a38869}</t>
  </si>
  <si>
    <t>2024-058-03</t>
  </si>
  <si>
    <t>Stavební úpravy - Denní místnost</t>
  </si>
  <si>
    <t>{90056e4b-f9db-422f-aa93-4a0d2e30fc08}</t>
  </si>
  <si>
    <t>2024-058-03-01</t>
  </si>
  <si>
    <t>Stavební úpravy - Denní místnost- bourací práce</t>
  </si>
  <si>
    <t>{6abdd203-6390-4c3d-8851-41838cbc3d28}</t>
  </si>
  <si>
    <t>2024-058-03-02</t>
  </si>
  <si>
    <t>Stavební úpravy - Denní místnost- nové kce</t>
  </si>
  <si>
    <t>{01a9f05b-8e17-4c18-92aa-e90fe9bace54}</t>
  </si>
  <si>
    <t>2024-058-04</t>
  </si>
  <si>
    <t xml:space="preserve">Profese </t>
  </si>
  <si>
    <t>{dfa46cad-60ae-442b-a96d-4debf82a64fb}</t>
  </si>
  <si>
    <t>2024-058-04-01</t>
  </si>
  <si>
    <t>Profese - silnoproud</t>
  </si>
  <si>
    <t>{f8a4fadd-a0b2-483e-b032-fbd905944039}</t>
  </si>
  <si>
    <t>2024-058-04-02</t>
  </si>
  <si>
    <t>Profese - slaboproud</t>
  </si>
  <si>
    <t>{e69967cb-eda7-4082-9b78-9852562f4e41}</t>
  </si>
  <si>
    <t>2024-058-04-03</t>
  </si>
  <si>
    <t>Profese - MaR</t>
  </si>
  <si>
    <t>{8a38eb37-6f46-4be1-8dc6-ebd5c0512d32}</t>
  </si>
  <si>
    <t>2024-058-04-04</t>
  </si>
  <si>
    <t>Profese - UT</t>
  </si>
  <si>
    <t>{2eec2d9a-2c5e-46ca-90ea-a8b79bdabad0}</t>
  </si>
  <si>
    <t>2024-058-05</t>
  </si>
  <si>
    <t>VRN- vedlejší rozpočtové náklady</t>
  </si>
  <si>
    <t>{7865a45a-ec38-4b12-9abd-2a7af97a6089}</t>
  </si>
  <si>
    <t>KRYCÍ LIST SOUPISU PRACÍ</t>
  </si>
  <si>
    <t>Objekt:</t>
  </si>
  <si>
    <t>2024-058-01 - Stavební úpravy - Recepce</t>
  </si>
  <si>
    <t>Soupis:</t>
  </si>
  <si>
    <t>2024-058-01-01 - Stavební úpravy - Recepce- bourací práce</t>
  </si>
  <si>
    <t xml:space="preserve">Zpracováno dle metodiky ÚRS s maximálním zatříděním položek (popisu činností) dle Třídníku stavebních konstrukcí a prací. Použita databáze směrných cen 2024/I. Položky, které databáze neobsahuje, oceněny dle brutto ceníků příslušných dodavatelů. Veškeré názvy jednotlivých zařízení jsou uvedeny pouze pro určení technické úrovně a provozních parametrů. Ve všech případech lze použít i jiná než navržená zařízení, která mají podobnou nebo minimálně stejnou kvalitu, účinnost a výkon, parametry použití, ev. hlučnost (která bezpodmínečně splňuje platné hygienické normy).  Celková množství u jednotlivých položek (kusy, metry) byla odměřena a sečtena ručně a digitálně z výkresů.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</si>
  <si>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</si>
  <si>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</si>
  <si>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</si>
  <si>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</si>
  <si>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</si>
  <si>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12 - Zemní práce - odkopávky a prokopávky</t>
  </si>
  <si>
    <t xml:space="preserve">    16 - Zemní práce - přemístění výkopku</t>
  </si>
  <si>
    <t xml:space="preserve">    17 - Zemní práce - konstrukce ze zemin</t>
  </si>
  <si>
    <t xml:space="preserve">    94 - Lešení a stavební výtahy</t>
  </si>
  <si>
    <t xml:space="preserve">    98 - Demolice a sanace</t>
  </si>
  <si>
    <t xml:space="preserve">    96 - Bourání konstrukcí</t>
  </si>
  <si>
    <t xml:space="preserve">    97 - Prorážení otvorů a ostatní bourací práce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</si>
  <si>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</si>
  <si>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</si>
  <si>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</si>
  <si>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</si>
  <si>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</si>
  <si>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742 - Elektroinstalace - slaboproud</t>
  </si>
  <si>
    <t xml:space="preserve">    762 - Konstrukce tesařské</t>
  </si>
  <si>
    <t xml:space="preserve">    766 - Konstrukce truhlářské</t>
  </si>
  <si>
    <t xml:space="preserve">    767 - Konstrukce zámečnické</t>
  </si>
  <si>
    <t xml:space="preserve">    772 - Podlahy z kamene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</si>
  <si>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</si>
  <si>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</si>
  <si>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</si>
  <si>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</si>
  <si>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</si>
  <si>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</si>
  <si>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</si>
  <si>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</si>
  <si>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</si>
  <si>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</si>
  <si>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</si>
  <si>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</si>
  <si>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</si>
  <si>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</si>
  <si>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</si>
  <si>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</si>
  <si>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</si>
  <si>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 - odkopávky a prokopávky</t>
  </si>
  <si>
    <t>K</t>
  </si>
  <si>
    <t>122211101</t>
  </si>
  <si>
    <t>Odkopávky a prokopávky ručně zapažené i nezapažené v hornině třídy těžitelnosti I skupiny 3</t>
  </si>
  <si>
    <t>m3</t>
  </si>
  <si>
    <t>CS ÚRS 2024 01</t>
  </si>
  <si>
    <t>4</t>
  </si>
  <si>
    <t>-1347176013</t>
  </si>
  <si>
    <t>Online PSC</t>
  </si>
  <si>
    <t>https://podminky.urs.cz/item/CS_URS_2024_01/122211101</t>
  </si>
  <si>
    <t>16</t>
  </si>
  <si>
    <t>Zemní práce - přemístění výkopku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</si>
  <si>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</si>
  <si>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</si>
  <si>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591996209</t>
  </si>
  <si>
    <t>https://podminky.urs.cz/item/CS_URS_2024_01/162211311</t>
  </si>
  <si>
    <t>3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</si>
  <si>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</si>
  <si>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</si>
  <si>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990021596</t>
  </si>
  <si>
    <t>https://podminky.urs.cz/item/CS_URS_2024_01/162211319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</si>
  <si>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</si>
  <si>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</si>
  <si>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-686206979</t>
  </si>
  <si>
    <t>https://podminky.urs.cz/item/CS_URS_2024_01/162751117</t>
  </si>
  <si>
    <t>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</si>
  <si>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</si>
  <si>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</si>
  <si>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1149811195</t>
  </si>
  <si>
    <t>https://podminky.urs.cz/item/CS_URS_2024_01/162751119</t>
  </si>
  <si>
    <t>6</t>
  </si>
  <si>
    <t>167111101</t>
  </si>
  <si>
    <t>Nakládání, skládání a překládání neulehlého výkopku nebo sypaniny ručně nakládání, z hornin třídy těžitelnosti I, skupiny 1 až 3</t>
  </si>
  <si>
    <t>1640196334</t>
  </si>
  <si>
    <t>https://podminky.urs.cz/item/CS_URS_2024_01/167111101</t>
  </si>
  <si>
    <t>17</t>
  </si>
  <si>
    <t>Zemní práce - konstrukce ze zemin</t>
  </si>
  <si>
    <t>7</t>
  </si>
  <si>
    <t>171201221</t>
  </si>
  <si>
    <t>Poplatek za uložení stavebního odpadu na skládce (skládkovné) zeminy a kamení zatříděného do Katalogu odpadů pod kódem 17 05 04</t>
  </si>
  <si>
    <t>t</t>
  </si>
  <si>
    <t>900968702</t>
  </si>
  <si>
    <t>https://podminky.urs.cz/item/CS_URS_2024_01/171201221</t>
  </si>
  <si>
    <t>8</t>
  </si>
  <si>
    <t>171251201</t>
  </si>
  <si>
    <t>Uložení sypaniny na skládky nebo meziskládky bez hutnění s upravením uložené sypaniny do předepsaného tvaru</t>
  </si>
  <si>
    <t>-1609507559</t>
  </si>
  <si>
    <t>https://podminky.urs.cz/item/CS_URS_2024_01/171251201</t>
  </si>
  <si>
    <t>94</t>
  </si>
  <si>
    <t>Lešení a stavební výtahy</t>
  </si>
  <si>
    <t>9</t>
  </si>
  <si>
    <t>949101112</t>
  </si>
  <si>
    <t>Lešení pomocné pracovní pro objekty pozemních staveb pro zatížení do 150 kg/m2, o výšce lešeňové podlahy přes 1,9 do 3,5 m</t>
  </si>
  <si>
    <t>m2</t>
  </si>
  <si>
    <t>-1616794661</t>
  </si>
  <si>
    <t>https://podminky.urs.cz/item/CS_URS_2024_01/949101112</t>
  </si>
  <si>
    <t>98</t>
  </si>
  <si>
    <t>Demolice a sanace</t>
  </si>
  <si>
    <t>10</t>
  </si>
  <si>
    <t>985131311</t>
  </si>
  <si>
    <t>Očištění ploch stěn, rubu kleneb a podlah ruční dočištění ocelovými kartáči</t>
  </si>
  <si>
    <t>1857775363</t>
  </si>
  <si>
    <t>https://podminky.urs.cz/item/CS_URS_2024_01/985131311</t>
  </si>
  <si>
    <t>96</t>
  </si>
  <si>
    <t>Bourání konstrukcí</t>
  </si>
  <si>
    <t>11</t>
  </si>
  <si>
    <t>961055111</t>
  </si>
  <si>
    <t>Bourání základů z betonu železového</t>
  </si>
  <si>
    <t>-1993325509</t>
  </si>
  <si>
    <t>https://podminky.urs.cz/item/CS_URS_2024_01/961055111</t>
  </si>
  <si>
    <t>965042141</t>
  </si>
  <si>
    <t>Bourání mazanin betonových nebo z litého asfaltu tl. do 100 mm, plochy přes 4 m2</t>
  </si>
  <si>
    <t>1154822200</t>
  </si>
  <si>
    <t>https://podminky.urs.cz/item/CS_URS_2024_01/965042141</t>
  </si>
  <si>
    <t>13</t>
  </si>
  <si>
    <t>965082933</t>
  </si>
  <si>
    <t>Odstranění násypu pod podlahami nebo ochranného násypu na střechách tl. do 200 mm, plochy přes 2 m2</t>
  </si>
  <si>
    <t>1739275235</t>
  </si>
  <si>
    <t>https://podminky.urs.cz/item/CS_URS_2024_01/965082933</t>
  </si>
  <si>
    <t>14</t>
  </si>
  <si>
    <t>968062559</t>
  </si>
  <si>
    <t>Vybourání dřevěných rámů oken s křídly, dveřních zárubní, vrat, stěn, ostění nebo obkladů vrat, plochy přes 5 m2</t>
  </si>
  <si>
    <t>-203838773</t>
  </si>
  <si>
    <t>https://podminky.urs.cz/item/CS_URS_2024_01/968062559</t>
  </si>
  <si>
    <t>15</t>
  </si>
  <si>
    <t>969031111</t>
  </si>
  <si>
    <t>Vybourání vnitřního potrubí včetně vysekání drážky ocelového do DN 50</t>
  </si>
  <si>
    <t>m</t>
  </si>
  <si>
    <t>-2096891833</t>
  </si>
  <si>
    <t>https://podminky.urs.cz/item/CS_URS_2024_01/969031111</t>
  </si>
  <si>
    <t>97</t>
  </si>
  <si>
    <t>Prorážení otvorů a ostatní bourací práce</t>
  </si>
  <si>
    <t>973031325</t>
  </si>
  <si>
    <t>Vysekání výklenků nebo kapes ve zdivu z cihel na maltu vápennou nebo vápenocementovou kapes, plochy do 0,10 m2, hl. do 300 mm</t>
  </si>
  <si>
    <t>kus</t>
  </si>
  <si>
    <t>162967602</t>
  </si>
  <si>
    <t>https://podminky.urs.cz/item/CS_URS_2024_01/973031325</t>
  </si>
  <si>
    <t>997</t>
  </si>
  <si>
    <t>Přesun sutě</t>
  </si>
  <si>
    <t>997013151</t>
  </si>
  <si>
    <t>Vnitrostaveništní doprava suti a vybouraných hmot vodorovně do 50 m s naložením s omezením mechanizace pro budovy a haly výšky do 6 m</t>
  </si>
  <si>
    <t>1097718198</t>
  </si>
  <si>
    <t>https://podminky.urs.cz/item/CS_URS_2024_01/997013151</t>
  </si>
  <si>
    <t>18</t>
  </si>
  <si>
    <t>997013501</t>
  </si>
  <si>
    <t>Odvoz suti a vybouraných hmot na skládku nebo meziskládku se složením, na vzdálenost do 1 km</t>
  </si>
  <si>
    <t>1316164489</t>
  </si>
  <si>
    <t>https://podminky.urs.cz/item/CS_URS_2024_01/997013501</t>
  </si>
  <si>
    <t>19</t>
  </si>
  <si>
    <t>997013509</t>
  </si>
  <si>
    <t>Odvoz suti a vybouraných hmot na skládku nebo meziskládku se složením, na vzdálenost Příplatek k ceně za každý další započatý 1 km přes 1 km</t>
  </si>
  <si>
    <t>844367068</t>
  </si>
  <si>
    <t>https://podminky.urs.cz/item/CS_URS_2024_01/997013509</t>
  </si>
  <si>
    <t>20</t>
  </si>
  <si>
    <t>997013601</t>
  </si>
  <si>
    <t>Poplatek za uložení stavebního odpadu na skládce (skládkovné) z prostého betonu zatříděného do Katalogu odpadů pod kódem 17 01 01</t>
  </si>
  <si>
    <t>-1702442953</t>
  </si>
  <si>
    <t>https://podminky.urs.cz/item/CS_URS_2024_01/997013601</t>
  </si>
  <si>
    <t>997013602</t>
  </si>
  <si>
    <t>Poplatek za uložení stavebního odpadu na skládce (skládkovné) z armovaného betonu zatříděného do Katalogu odpadů pod kódem 17 01 01</t>
  </si>
  <si>
    <t>1768701205</t>
  </si>
  <si>
    <t>https://podminky.urs.cz/item/CS_URS_2024_01/997013602</t>
  </si>
  <si>
    <t>22</t>
  </si>
  <si>
    <t>997013603</t>
  </si>
  <si>
    <t>Poplatek za uložení stavebního odpadu na skládce (skládkovné) cihelného zatříděného do Katalogu odpadů pod kódem 17 01 02</t>
  </si>
  <si>
    <t>-1809469272</t>
  </si>
  <si>
    <t>https://podminky.urs.cz/item/CS_URS_2024_01/997013603</t>
  </si>
  <si>
    <t>23</t>
  </si>
  <si>
    <t>997013631</t>
  </si>
  <si>
    <t>Poplatek za uložení stavebního odpadu na skládce (skládkovné) směsného stavebního a demoličního zatříděného do Katalogu odpadů pod kódem 17 09 04</t>
  </si>
  <si>
    <t>1257540361</t>
  </si>
  <si>
    <t>https://podminky.urs.cz/item/CS_URS_2024_01/997013631</t>
  </si>
  <si>
    <t>24</t>
  </si>
  <si>
    <t>997013655</t>
  </si>
  <si>
    <t>-101251815</t>
  </si>
  <si>
    <t>https://podminky.urs.cz/item/CS_URS_2024_01/997013655</t>
  </si>
  <si>
    <t>25</t>
  </si>
  <si>
    <t>997013811</t>
  </si>
  <si>
    <t>Poplatek za uložení stavebního odpadu na skládce (skládkovné) dřevěného zatříděného do Katalogu odpadů pod kódem 17 02 01</t>
  </si>
  <si>
    <t>1263531119</t>
  </si>
  <si>
    <t>https://podminky.urs.cz/item/CS_URS_2024_01/997013811</t>
  </si>
  <si>
    <t>26</t>
  </si>
  <si>
    <t>997013814</t>
  </si>
  <si>
    <t>Poplatek za uložení stavebního odpadu na skládce (skládkovné) z izolačních materiálů zatříděného do Katalogu odpadů pod kódem 17 06 04</t>
  </si>
  <si>
    <t>1958039573</t>
  </si>
  <si>
    <t>https://podminky.urs.cz/item/CS_URS_2024_01/997013814</t>
  </si>
  <si>
    <t>998</t>
  </si>
  <si>
    <t>Přesun hmot</t>
  </si>
  <si>
    <t>27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</si>
  <si>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</si>
  <si>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</si>
  <si>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-194981412</t>
  </si>
  <si>
    <t>https://podminky.urs.cz/item/CS_URS_2024_01/998018001</t>
  </si>
  <si>
    <t>PSV</t>
  </si>
  <si>
    <t>Práce a dodávky PSV</t>
  </si>
  <si>
    <t>711</t>
  </si>
  <si>
    <t>Izolace proti vodě, vlhkosti a plynům</t>
  </si>
  <si>
    <t>28</t>
  </si>
  <si>
    <t>711131811</t>
  </si>
  <si>
    <t>Odstranění izolace proti zemní vlhkosti na ploše vodorovné V</t>
  </si>
  <si>
    <t>461916315</t>
  </si>
  <si>
    <t>https://podminky.urs.cz/item/CS_URS_2024_01/711131811</t>
  </si>
  <si>
    <t>741</t>
  </si>
  <si>
    <t>Elektroinstalace - silnoproud</t>
  </si>
  <si>
    <t>29</t>
  </si>
  <si>
    <t>741371845</t>
  </si>
  <si>
    <t>Demontáž svítidel bez zachování funkčnosti (do suti) interiérových se standardní paticí (E27, T5, GU10) nebo integrovaným zdrojem LED přisazených, ploše nástěnných přes 0,09 do 0,36 m2</t>
  </si>
  <si>
    <t>234289999</t>
  </si>
  <si>
    <t>https://podminky.urs.cz/item/CS_URS_2024_01/741371845</t>
  </si>
  <si>
    <t>742</t>
  </si>
  <si>
    <t>Elektroinstalace - slaboproud</t>
  </si>
  <si>
    <t>30</t>
  </si>
  <si>
    <t>742210821</t>
  </si>
  <si>
    <t>Demontáž prvků EPS hlásiče automatického bodového</t>
  </si>
  <si>
    <t>709846635</t>
  </si>
  <si>
    <t>https://podminky.urs.cz/item/CS_URS_2024_01/742210821</t>
  </si>
  <si>
    <t>762</t>
  </si>
  <si>
    <t>Konstrukce tesařské</t>
  </si>
  <si>
    <t>31</t>
  </si>
  <si>
    <t>762631803</t>
  </si>
  <si>
    <t>Demontáž vrat s demontáží kování, plochy přes 8 m2</t>
  </si>
  <si>
    <t>-1926091863</t>
  </si>
  <si>
    <t>https://podminky.urs.cz/item/CS_URS_2024_01/762631803</t>
  </si>
  <si>
    <t>766</t>
  </si>
  <si>
    <t>Konstrukce truhlářské</t>
  </si>
  <si>
    <t>32</t>
  </si>
  <si>
    <t>766221811</t>
  </si>
  <si>
    <t>Demontáž schodů celodřevěných samonosných</t>
  </si>
  <si>
    <t>1620284166</t>
  </si>
  <si>
    <t>https://podminky.urs.cz/item/CS_URS_2024_01/766221811</t>
  </si>
  <si>
    <t>33</t>
  </si>
  <si>
    <t>766691915</t>
  </si>
  <si>
    <t>Ostatní práce vyvěšení nebo zavěšení křídel dřevěných dveřních, plochy přes 2 m2</t>
  </si>
  <si>
    <t>-37001800</t>
  </si>
  <si>
    <t>https://podminky.urs.cz/item/CS_URS_2024_01/766691915</t>
  </si>
  <si>
    <t>34</t>
  </si>
  <si>
    <t>766691917</t>
  </si>
  <si>
    <t>Ostatní práce vyvěšení nebo zavěšení křídel dřevěných vratových, plochy do 4 m2</t>
  </si>
  <si>
    <t>1656589839</t>
  </si>
  <si>
    <t>https://podminky.urs.cz/item/CS_URS_2024_01/766691917</t>
  </si>
  <si>
    <t>35</t>
  </si>
  <si>
    <t>76682581.R1</t>
  </si>
  <si>
    <t>Likvidace nábytku - odvoz - odpad ( skříňka a stolek)- odhad hmotnosti bude upřesněno dle skutečnosti</t>
  </si>
  <si>
    <t>1551303388</t>
  </si>
  <si>
    <t>36</t>
  </si>
  <si>
    <t>76682581.R2</t>
  </si>
  <si>
    <t>Demontáž a likvidace nábytku - odvoz- odpad - prodejní pult- odhad hmotnosti bude upřesněno dle skutečnosti</t>
  </si>
  <si>
    <t>1295217395</t>
  </si>
  <si>
    <t>767</t>
  </si>
  <si>
    <t>Konstrukce zámečnické</t>
  </si>
  <si>
    <t>37</t>
  </si>
  <si>
    <t>767114811</t>
  </si>
  <si>
    <t>Demontáž stěn a příček rámových zasklených z hliníkových nebo ocelových profilů vnitřních do 6 m2prosklené dveře jednokř.vč. nerezového portálu</t>
  </si>
  <si>
    <t>1888506673</t>
  </si>
  <si>
    <t>https://podminky.urs.cz/item/CS_URS_2024_01/767114811</t>
  </si>
  <si>
    <t>772</t>
  </si>
  <si>
    <t>Podlahy z kamene</t>
  </si>
  <si>
    <t>38</t>
  </si>
  <si>
    <t>772521811</t>
  </si>
  <si>
    <t>Demontáž dlažby z kamene do suti z měkkých kamenů kladených do malty</t>
  </si>
  <si>
    <t>924240642</t>
  </si>
  <si>
    <t>https://podminky.urs.cz/item/CS_URS_2024_01/772521811</t>
  </si>
  <si>
    <t>39</t>
  </si>
  <si>
    <t>772523811</t>
  </si>
  <si>
    <t>Demontáž dlažby z kamene k dalšímu použití z měkkých kamenů kladených do malty</t>
  </si>
  <si>
    <t>-670365737</t>
  </si>
  <si>
    <t>https://podminky.urs.cz/item/CS_URS_2024_01/772523811</t>
  </si>
  <si>
    <t>40</t>
  </si>
  <si>
    <t>772991441</t>
  </si>
  <si>
    <t>Očištění vybouraných kamenných dlažeb k dalšímu použití od malty</t>
  </si>
  <si>
    <t>1917117307</t>
  </si>
  <si>
    <t>https://podminky.urs.cz/item/CS_URS_2024_01/772991441</t>
  </si>
  <si>
    <t>41</t>
  </si>
  <si>
    <t>998772121</t>
  </si>
  <si>
    <t>Přesun hmot pro kamenné dlažby, obklady schodišťových stupňů a soklů stanovený z hmotnosti přesunovaného materiálu vodorovná dopravní vzdálenost do 50 m ruční (bez užití mechanizace) v objektech výšky do 6 m</t>
  </si>
  <si>
    <t>594764041</t>
  </si>
  <si>
    <t>https://podminky.urs.cz/item/CS_URS_2024_01/998772121</t>
  </si>
  <si>
    <t>784</t>
  </si>
  <si>
    <t>Dokončovací práce - malby a tapety</t>
  </si>
  <si>
    <t>42</t>
  </si>
  <si>
    <t>784121003</t>
  </si>
  <si>
    <t>Oškrabání malby v místnostech výšky přes 3,80 do 5,00 m</t>
  </si>
  <si>
    <t>-1638351746</t>
  </si>
  <si>
    <t>https://podminky.urs.cz/item/CS_URS_2024_01/784121003</t>
  </si>
  <si>
    <t>43</t>
  </si>
  <si>
    <t>784121013</t>
  </si>
  <si>
    <t>Rozmývání podkladu po oškrabání malby v místnostech výšky přes 3,80 do 5,00 m</t>
  </si>
  <si>
    <t>-1896764205</t>
  </si>
  <si>
    <t>https://podminky.urs.cz/item/CS_URS_2024_01/784121013</t>
  </si>
  <si>
    <t>2024-058-01-02 - Stavební úpravy - Recepce- nové kce</t>
  </si>
  <si>
    <t xml:space="preserve">    1-1 - Zemní práce- vodovod 15,8 bm</t>
  </si>
  <si>
    <t xml:space="preserve">    2 - Zakládání</t>
  </si>
  <si>
    <t xml:space="preserve">    4 - Vodorovné konstrukce</t>
  </si>
  <si>
    <t xml:space="preserve">    61 - Úprava povrchů vnitřních</t>
  </si>
  <si>
    <t xml:space="preserve">    63 - Podlahy a podlahové konstrukce</t>
  </si>
  <si>
    <t xml:space="preserve">    62 - Úprava povrchů vnějších</t>
  </si>
  <si>
    <t xml:space="preserve">    8 - Trubní vedení</t>
  </si>
  <si>
    <t xml:space="preserve">    95 - Různé dokončovací konstrukce a práce pozemních staveb</t>
  </si>
  <si>
    <t xml:space="preserve">    713 - Izolace tepelné</t>
  </si>
  <si>
    <t xml:space="preserve">    784 - Dokončovací práce - malby</t>
  </si>
  <si>
    <t xml:space="preserve">    787 - Dokončovací práce - zasklívání</t>
  </si>
  <si>
    <t>1-1</t>
  </si>
  <si>
    <t>Zemní práce- vodovod 15,8 bm</t>
  </si>
  <si>
    <t>899722114</t>
  </si>
  <si>
    <t>Krytí potrubí z plastů výstražnou fólií z PVC šířky přes 34 do 40 cm</t>
  </si>
  <si>
    <t>1950955071</t>
  </si>
  <si>
    <t>https://podminky.urs.cz/item/CS_URS_2024_01/899722114</t>
  </si>
  <si>
    <t>171152501</t>
  </si>
  <si>
    <t>Zhutnění podloží pod násypy z rostlé horniny třídy těžitelnosti I a II, skupiny 1 až 4 z hornin soudružných a nesoudržných</t>
  </si>
  <si>
    <t>-432693105</t>
  </si>
  <si>
    <t>https://podminky.urs.cz/item/CS_URS_2024_01/171152501</t>
  </si>
  <si>
    <t>174111101</t>
  </si>
  <si>
    <t>Zásyp sypaninou z jakékoliv horniny ručně s uložením výkopku ve vrstvách se zhutněním jam, šachet, rýh nebo kolem objektů v těchto vykopávkách</t>
  </si>
  <si>
    <t>-947016003</t>
  </si>
  <si>
    <t>https://podminky.urs.cz/item/CS_URS_2024_01/174111101</t>
  </si>
  <si>
    <t>M</t>
  </si>
  <si>
    <t>58337344</t>
  </si>
  <si>
    <t>štěrkopísek frakce 0/32</t>
  </si>
  <si>
    <t>-183331203</t>
  </si>
  <si>
    <t>Zakládání</t>
  </si>
  <si>
    <t>271532212</t>
  </si>
  <si>
    <t>Podsyp pod základové konstrukce se zhutněním a urovnáním povrchu z kameniva hrubého, frakce 16 - 32 mm</t>
  </si>
  <si>
    <t>1793709110</t>
  </si>
  <si>
    <t>https://podminky.urs.cz/item/CS_URS_2024_01/271532212</t>
  </si>
  <si>
    <t>273313611</t>
  </si>
  <si>
    <t>Základy z betonu prostého desky z betonu kamenem neprokládaného tř. C 16/20</t>
  </si>
  <si>
    <t>1680437788</t>
  </si>
  <si>
    <t>https://podminky.urs.cz/item/CS_URS_2024_01/273313611</t>
  </si>
  <si>
    <t>273321311</t>
  </si>
  <si>
    <t>Základy z betonu železového (bez výztuže) desky z betonu bez zvláštních nároků na prostředí tř. C 16/20</t>
  </si>
  <si>
    <t>1199491835</t>
  </si>
  <si>
    <t>https://podminky.urs.cz/item/CS_URS_2024_01/273321311</t>
  </si>
  <si>
    <t>273351121</t>
  </si>
  <si>
    <t>Bednění základů desek zřízení</t>
  </si>
  <si>
    <t>1054240983</t>
  </si>
  <si>
    <t>https://podminky.urs.cz/item/CS_URS_2024_01/273351121</t>
  </si>
  <si>
    <t>273351122</t>
  </si>
  <si>
    <t>Bednění základů desek odstranění</t>
  </si>
  <si>
    <t>784100797</t>
  </si>
  <si>
    <t>https://podminky.urs.cz/item/CS_URS_2024_01/273351122</t>
  </si>
  <si>
    <t>273362021</t>
  </si>
  <si>
    <t>Výztuž základů desek ze svařovaných sítí z drátů typu KARI</t>
  </si>
  <si>
    <t>578972903</t>
  </si>
  <si>
    <t>https://podminky.urs.cz/item/CS_URS_2024_01/273362021</t>
  </si>
  <si>
    <t>274313611</t>
  </si>
  <si>
    <t>Základy z betonu prostého pasy betonu kamenem neprokládaného tř. C 16/20</t>
  </si>
  <si>
    <t>-1631108251</t>
  </si>
  <si>
    <t>https://podminky.urs.cz/item/CS_URS_2024_01/274313611</t>
  </si>
  <si>
    <t>274351121</t>
  </si>
  <si>
    <t>Bednění základů pasů rovné zřízení</t>
  </si>
  <si>
    <t>-1928441721</t>
  </si>
  <si>
    <t>https://podminky.urs.cz/item/CS_URS_2024_01/274351121</t>
  </si>
  <si>
    <t>274351122</t>
  </si>
  <si>
    <t>Bednění základů pasů rovné odstranění</t>
  </si>
  <si>
    <t>1948560885</t>
  </si>
  <si>
    <t>https://podminky.urs.cz/item/CS_URS_2024_01/274351122</t>
  </si>
  <si>
    <t>Vodorovné konstrukce</t>
  </si>
  <si>
    <t>413232221</t>
  </si>
  <si>
    <t>Zazdívka zhlaví stropních trámů nebo válcovaných nosníků pálenými cihlami válcovaných nosníků, výšky přes 150 do 300 mm</t>
  </si>
  <si>
    <t>-973735708</t>
  </si>
  <si>
    <t>https://podminky.urs.cz/item/CS_URS_2024_01/413232221</t>
  </si>
  <si>
    <t>434191423</t>
  </si>
  <si>
    <t>Osazování schodišťových stupňů kamenných s vyspárováním styčných spár, s provizorním dřevěným zábradlím a dočasným zakrytím stupnic prkny na desku, stupňů pemrlovaných nebo ostatních</t>
  </si>
  <si>
    <t>506132066</t>
  </si>
  <si>
    <t>https://podminky.urs.cz/item/CS_URS_2024_01/434191423</t>
  </si>
  <si>
    <t>5838802.R</t>
  </si>
  <si>
    <t xml:space="preserve">stupeň schodišťový - jalový  schod pískovec- u schodiště d.1,45/m š.cca./0,24/m</t>
  </si>
  <si>
    <t>-1855658374</t>
  </si>
  <si>
    <t>451573111</t>
  </si>
  <si>
    <t>Lože pod potrubí, stoky a drobné objekty v otevřeném výkopu z písku a štěrkopísku do 63 mm</t>
  </si>
  <si>
    <t>-152022087</t>
  </si>
  <si>
    <t>https://podminky.urs.cz/item/CS_URS_2024_01/451573111</t>
  </si>
  <si>
    <t>61</t>
  </si>
  <si>
    <t>Úprava povrchů vnitřních</t>
  </si>
  <si>
    <t>611315416</t>
  </si>
  <si>
    <t>Oprava vápenné omítky vnitřních ploch hladké, tloušťky do 20 mm, s celoplošným přeštukováním, tloušťky štuku do 3 mm, stropů, v rozsahu opravované plochy do 10%</t>
  </si>
  <si>
    <t>1616516039</t>
  </si>
  <si>
    <t>https://podminky.urs.cz/item/CS_URS_2024_01/611315416</t>
  </si>
  <si>
    <t>612315417</t>
  </si>
  <si>
    <t>Oprava vápenné omítky vnitřních ploch hladké, tloušťky do 20 mm, s celoplošným přeštukováním, tloušťky štuku do 3 mm, stěn, v rozsahu opravované plochy přes 10 do 30%</t>
  </si>
  <si>
    <t>914098189</t>
  </si>
  <si>
    <t>https://podminky.urs.cz/item/CS_URS_2024_01/612315417</t>
  </si>
  <si>
    <t>63</t>
  </si>
  <si>
    <t>Podlahy a podlahové konstrukce</t>
  </si>
  <si>
    <t>632441215</t>
  </si>
  <si>
    <t>Potěr anhydritový samonivelační litý tř. C 20, tl. přes 45 do 50 mm</t>
  </si>
  <si>
    <t>-769733461</t>
  </si>
  <si>
    <t>https://podminky.urs.cz/item/CS_URS_2024_01/632441215</t>
  </si>
  <si>
    <t>632441291</t>
  </si>
  <si>
    <t>Potěr anhydritový samonivelační litý Příplatek k cenám za každých dalších i započatých 5 mm tloušťky přes 50 mm tř. C 20</t>
  </si>
  <si>
    <t>2004064414</t>
  </si>
  <si>
    <t>https://podminky.urs.cz/item/CS_URS_2024_01/632441291</t>
  </si>
  <si>
    <t>-80208725</t>
  </si>
  <si>
    <t>62</t>
  </si>
  <si>
    <t>Úprava povrchů vnějších</t>
  </si>
  <si>
    <t>622135002</t>
  </si>
  <si>
    <t>Vyrovnání nerovností podkladu vnějších ploch maltou, tloušťky do 10 mm cementovou stěn</t>
  </si>
  <si>
    <t>-404164517</t>
  </si>
  <si>
    <t>https://podminky.urs.cz/item/CS_URS_2024_01/622135002</t>
  </si>
  <si>
    <t>629995101</t>
  </si>
  <si>
    <t>Očištění vnějších ploch tlakovou vodou omytím</t>
  </si>
  <si>
    <t>1711658732</t>
  </si>
  <si>
    <t>https://podminky.urs.cz/item/CS_URS_2024_01/629995101</t>
  </si>
  <si>
    <t>Trubní vedení</t>
  </si>
  <si>
    <t>930355988</t>
  </si>
  <si>
    <t>-232972927</t>
  </si>
  <si>
    <t>95</t>
  </si>
  <si>
    <t>Různé dokončovací konstrukce a práce pozemních staveb</t>
  </si>
  <si>
    <t>952901114</t>
  </si>
  <si>
    <t>Vyčištění budov nebo objektů před předáním do užívání budov bytové nebo občanské výstavby, světlé výšky podlaží přes 4 m</t>
  </si>
  <si>
    <t>1907023399</t>
  </si>
  <si>
    <t>https://podminky.urs.cz/item/CS_URS_2024_01/952901114</t>
  </si>
  <si>
    <t>-1797352364</t>
  </si>
  <si>
    <t>711111001</t>
  </si>
  <si>
    <t>Provedení izolace proti zemní vlhkosti natěradly a tmely za studena na ploše vodorovné V nátěrem penetračním</t>
  </si>
  <si>
    <t>1917723461</t>
  </si>
  <si>
    <t>https://podminky.urs.cz/item/CS_URS_2024_01/711111001</t>
  </si>
  <si>
    <t>11163150</t>
  </si>
  <si>
    <t>lak penetrační asfaltový</t>
  </si>
  <si>
    <t>-424584373</t>
  </si>
  <si>
    <t>711112001</t>
  </si>
  <si>
    <t>Provedení izolace proti zemní vlhkosti natěradly a tmely za studena na ploše svislé S nátěrem penetračním</t>
  </si>
  <si>
    <t>-1315032854</t>
  </si>
  <si>
    <t>https://podminky.urs.cz/item/CS_URS_2024_01/711112001</t>
  </si>
  <si>
    <t>-272614344</t>
  </si>
  <si>
    <t>711141559</t>
  </si>
  <si>
    <t>Provedení izolace proti zemní vlhkosti pásy přitavením NAIP na ploše vodorovné V</t>
  </si>
  <si>
    <t>1655305965</t>
  </si>
  <si>
    <t>https://podminky.urs.cz/item/CS_URS_2024_01/711141559</t>
  </si>
  <si>
    <t>62856011</t>
  </si>
  <si>
    <t>pás asfaltový natavitelný modifikovaný SBS s vložkou z hliníkové fólie s textilií a spalitelnou PE fólií nebo jemnozrnným minerálním posypem na horním povrchu tl 4,0mm</t>
  </si>
  <si>
    <t>-748818701</t>
  </si>
  <si>
    <t>711142559</t>
  </si>
  <si>
    <t>Provedení izolace proti zemní vlhkosti pásy přitavením NAIP na ploše svislé S</t>
  </si>
  <si>
    <t>622652200</t>
  </si>
  <si>
    <t>https://podminky.urs.cz/item/CS_URS_2024_01/711142559</t>
  </si>
  <si>
    <t>2033333429</t>
  </si>
  <si>
    <t>998711121</t>
  </si>
  <si>
    <t>Přesun hmot pro izolace proti vodě, vlhkosti a plynům stanovený z hmotnosti přesunovaného materiálu vodorovná dopravní vzdálenost do 50 m ruční (bez užití mechanizace) v objektech výšky do 6 m</t>
  </si>
  <si>
    <t>142002696</t>
  </si>
  <si>
    <t>https://podminky.urs.cz/item/CS_URS_2024_01/998711121</t>
  </si>
  <si>
    <t>713</t>
  </si>
  <si>
    <t>Izolace tepelné</t>
  </si>
  <si>
    <t>713121111</t>
  </si>
  <si>
    <t>Montáž tepelné izolace podlah rohožemi, pásy, deskami, dílci, bloky (izolační materiál ve specifikaci) kladenými volně jednovrstvá</t>
  </si>
  <si>
    <t>967273310</t>
  </si>
  <si>
    <t>https://podminky.urs.cz/item/CS_URS_2024_01/713121111</t>
  </si>
  <si>
    <t>28375914</t>
  </si>
  <si>
    <t>deska EPS 150 pro konstrukce s vysokým zatížením λ=0,035 tl 100mm</t>
  </si>
  <si>
    <t>-1853091626</t>
  </si>
  <si>
    <t>713191132</t>
  </si>
  <si>
    <t>Montáž tepelné izolace stavebních konstrukcí - doplňky a konstrukční součásti podlah, stropů vrchem nebo střech překrytí fólií separační z PE</t>
  </si>
  <si>
    <t>-854500054</t>
  </si>
  <si>
    <t>https://podminky.urs.cz/item/CS_URS_2024_01/713191132</t>
  </si>
  <si>
    <t>28323058</t>
  </si>
  <si>
    <t>fólie PE (500 kg/m3) separační podlahová oddělující tepelnou izolaci tl 1,5mm</t>
  </si>
  <si>
    <t>-1195278222</t>
  </si>
  <si>
    <t>998713121</t>
  </si>
  <si>
    <t>Přesun hmot pro izolace tepelné stanovený z hmotnosti přesunovaného materiálu vodorovná dopravní vzdálenost do 50 m ruční (bez užití mechanizace) v objektech výšky do 6 m</t>
  </si>
  <si>
    <t>-1510904763</t>
  </si>
  <si>
    <t>https://podminky.urs.cz/item/CS_URS_2024_01/998713121</t>
  </si>
  <si>
    <t>762211240.R</t>
  </si>
  <si>
    <t>Montáž schodiště přímočarého s podstupnicemi - osazení nového dubového schodu d./1500/mm v./150/mm š./340/mm</t>
  </si>
  <si>
    <t>-1674839601</t>
  </si>
  <si>
    <t>44</t>
  </si>
  <si>
    <t>60556.R</t>
  </si>
  <si>
    <t>Osazení nového dubového schodu d./1500/mm v./150/mm š./340/mm- obklad- stupnice a podstupnice vč. nátěru</t>
  </si>
  <si>
    <t>1337919299</t>
  </si>
  <si>
    <t>45</t>
  </si>
  <si>
    <t>762512255</t>
  </si>
  <si>
    <t>Podlahové konstrukce podkladové montáž z desek dřevotřískových, dřevoštěpkových nebo cementotřískových na podklad betonový kotvením</t>
  </si>
  <si>
    <t>573221042</t>
  </si>
  <si>
    <t>https://podminky.urs.cz/item/CS_URS_2024_01/762512255</t>
  </si>
  <si>
    <t>46</t>
  </si>
  <si>
    <t>60624134.R</t>
  </si>
  <si>
    <t>překližka stavební s fólií hladkou tl 20mm..........voděodolná překližka tl/20/mm</t>
  </si>
  <si>
    <t>1033333570</t>
  </si>
  <si>
    <t>47</t>
  </si>
  <si>
    <t>762595001</t>
  </si>
  <si>
    <t>Spojovací prostředky podlah a podkladových konstrukcí hřebíky, vruty</t>
  </si>
  <si>
    <t>1320350971</t>
  </si>
  <si>
    <t>https://podminky.urs.cz/item/CS_URS_2024_01/762595001</t>
  </si>
  <si>
    <t>48</t>
  </si>
  <si>
    <t>762633110.R</t>
  </si>
  <si>
    <t xml:space="preserve">Osazení vrat tesařských </t>
  </si>
  <si>
    <t>-1902847490</t>
  </si>
  <si>
    <t>49</t>
  </si>
  <si>
    <t>6117300.R</t>
  </si>
  <si>
    <t>Vrata- čtyřkřídlá- dubová rozměr/3100*2280 + pevná část v./1540/mm š./3100/- bližší specifikace viz PD- bude upřesněno s investorem</t>
  </si>
  <si>
    <t>1025848539</t>
  </si>
  <si>
    <t>50</t>
  </si>
  <si>
    <t>998762121</t>
  </si>
  <si>
    <t>Přesun hmot pro konstrukce tesařské stanovený z hmotnosti přesunovaného materiálu vodorovná dopravní vzdálenost do 50 m ruční (bez užití mechanizace) v objektech výšky do 6 m</t>
  </si>
  <si>
    <t>-1525177301</t>
  </si>
  <si>
    <t>https://podminky.urs.cz/item/CS_URS_2024_01/998762121</t>
  </si>
  <si>
    <t>51</t>
  </si>
  <si>
    <t>7666619.R</t>
  </si>
  <si>
    <t>repase dveří na dvůr a doplnění dvojskel dle TZ a PD - bude upřesněno na stavbě dle skutečné potřeby</t>
  </si>
  <si>
    <t>-697497876</t>
  </si>
  <si>
    <t>https://podminky.urs.cz/item/CS_URS_2024_01/7666619.R</t>
  </si>
  <si>
    <t>52</t>
  </si>
  <si>
    <t>767531121</t>
  </si>
  <si>
    <t>Montáž vstupních čisticích zón z rohoží osazení rámu mosazného nebo hliníkového zapuštěného z L profilů</t>
  </si>
  <si>
    <t>1999338252</t>
  </si>
  <si>
    <t>https://podminky.urs.cz/item/CS_URS_2024_01/767531121</t>
  </si>
  <si>
    <t>53</t>
  </si>
  <si>
    <t>69752160</t>
  </si>
  <si>
    <t>rám pro zapuštění profil L-30/30 25/25 20/30 15/30-Al</t>
  </si>
  <si>
    <t>245735702</t>
  </si>
  <si>
    <t>54</t>
  </si>
  <si>
    <t>767531215</t>
  </si>
  <si>
    <t>Montáž vstupních čisticích zón z rohoží kovových nebo plastových plochy přes 2 m2</t>
  </si>
  <si>
    <t>1427517991</t>
  </si>
  <si>
    <t>https://podminky.urs.cz/item/CS_URS_2024_01/767531215</t>
  </si>
  <si>
    <t>55</t>
  </si>
  <si>
    <t>69752030</t>
  </si>
  <si>
    <t>rohož vstupní provedení hliník nebo mosaz/gumové vlnovky/</t>
  </si>
  <si>
    <t>-1859037959</t>
  </si>
  <si>
    <t>56</t>
  </si>
  <si>
    <t>767995116</t>
  </si>
  <si>
    <t>Montáž ostatních atypických zámečnických konstrukcí hmotnosti přes 100 do 250 kg</t>
  </si>
  <si>
    <t>kg</t>
  </si>
  <si>
    <t>-428867568</t>
  </si>
  <si>
    <t>https://podminky.urs.cz/item/CS_URS_2024_01/767995116</t>
  </si>
  <si>
    <t>57</t>
  </si>
  <si>
    <t>13010830</t>
  </si>
  <si>
    <t>ocel profilová jakost S235JR (11 375) průřez U (UPN) 240</t>
  </si>
  <si>
    <t>1135610340</t>
  </si>
  <si>
    <t>58</t>
  </si>
  <si>
    <t>998767121</t>
  </si>
  <si>
    <t>Přesun hmot pro zámečnické konstrukce stanovený z hmotnosti přesunovaného materiálu vodorovná dopravní vzdálenost do 50 m ruční (bez užití mechanizace) v objektech výšky do 6 m</t>
  </si>
  <si>
    <t>-385067403</t>
  </si>
  <si>
    <t>https://podminky.urs.cz/item/CS_URS_2024_01/998767121</t>
  </si>
  <si>
    <t>59</t>
  </si>
  <si>
    <t>767.R</t>
  </si>
  <si>
    <t>Dodávka a montáž - nosný rám pod monoxyl - specifikace viz PD</t>
  </si>
  <si>
    <t>2079774670</t>
  </si>
  <si>
    <t>60</t>
  </si>
  <si>
    <t>772211413</t>
  </si>
  <si>
    <t>Montáž obkladu schodišťových stupňů deskami z měkkých kamenů kladených do malty s přímou nebo zakřivenou výstupní čárou deskami podstupnicovými v. do 200 mm, tl. do 30 mm</t>
  </si>
  <si>
    <t>2029780164</t>
  </si>
  <si>
    <t>https://podminky.urs.cz/item/CS_URS_2024_01/772211413</t>
  </si>
  <si>
    <t>58382212.R</t>
  </si>
  <si>
    <t>deska obkladová mramor tl 30mm od 0,48m2</t>
  </si>
  <si>
    <t>-14605112</t>
  </si>
  <si>
    <t>772231312</t>
  </si>
  <si>
    <t>Montáž obkladu schodišťových stupňů deskami z tvrdých kamenů kladených do lepidla s přímou nebo zakřivenou výstupní čárou deskami stupnicovými pravoúhlými nebo kosoúhlými, tl. 30 mm</t>
  </si>
  <si>
    <t>-460653117</t>
  </si>
  <si>
    <t>https://podminky.urs.cz/item/CS_URS_2024_01/772231312</t>
  </si>
  <si>
    <t>58382216.R</t>
  </si>
  <si>
    <t>deska obkladová mramor tl 30mm nad 1m2</t>
  </si>
  <si>
    <t>-648068741</t>
  </si>
  <si>
    <t>64</t>
  </si>
  <si>
    <t>772521240</t>
  </si>
  <si>
    <t>Kladení dlažby z kamene do lepidla z nejvýše dvou rozdílných druhů pravoúhlých desek nebo dlaždic ve skladbě se pravidelně opakujících, tl. do 30 mm</t>
  </si>
  <si>
    <t>-1006904764</t>
  </si>
  <si>
    <t>https://podminky.urs.cz/item/CS_URS_2024_01/772521240</t>
  </si>
  <si>
    <t>65</t>
  </si>
  <si>
    <t>58384617.R</t>
  </si>
  <si>
    <t>Desky 400/300/30 ze sliveneckého mramoru, kartáčovaný povrch</t>
  </si>
  <si>
    <t>-647735879</t>
  </si>
  <si>
    <t>66</t>
  </si>
  <si>
    <t>772521250</t>
  </si>
  <si>
    <t>Kladení dlažby z kamene do lepidla z nejvýše dvou rozdílných druhů pravoúhlých desek nebo dlaždic ve skladbě se pravidelně opakujících, tl. přes 30 do 50 mm</t>
  </si>
  <si>
    <t>-82377027</t>
  </si>
  <si>
    <t>https://podminky.urs.cz/item/CS_URS_2024_01/772521250</t>
  </si>
  <si>
    <t>67</t>
  </si>
  <si>
    <t>58384617.R2</t>
  </si>
  <si>
    <t>kamenná dlažba- původní očištěná-pískovec 400*600*40- necenit</t>
  </si>
  <si>
    <t>58542601</t>
  </si>
  <si>
    <t>68</t>
  </si>
  <si>
    <t>-1657795517</t>
  </si>
  <si>
    <t>Dokončovací práce - malby</t>
  </si>
  <si>
    <t>69</t>
  </si>
  <si>
    <t>784171101</t>
  </si>
  <si>
    <t>Zakrytí nemalovaných ploch (materiál ve specifikaci) včetně pozdějšího odkrytí podlah</t>
  </si>
  <si>
    <t>246039861</t>
  </si>
  <si>
    <t>https://podminky.urs.cz/item/CS_URS_2024_01/784171101</t>
  </si>
  <si>
    <t>70</t>
  </si>
  <si>
    <t>581248440</t>
  </si>
  <si>
    <t>fólie pro malířské potřeby zakrývací tl 25µ 4x5m</t>
  </si>
  <si>
    <t>1165904093</t>
  </si>
  <si>
    <t>71</t>
  </si>
  <si>
    <t>784171111</t>
  </si>
  <si>
    <t>Zakrytí nemalovaných ploch (materiál ve specifikaci) včetně pozdějšího odkrytí svislých ploch např. stěn, oken, dveří v místnostech výšky do 3,80</t>
  </si>
  <si>
    <t>-272592468</t>
  </si>
  <si>
    <t>https://podminky.urs.cz/item/CS_URS_2024_01/784171111</t>
  </si>
  <si>
    <t>72</t>
  </si>
  <si>
    <t>-143609807</t>
  </si>
  <si>
    <t>73</t>
  </si>
  <si>
    <t>784181111.1</t>
  </si>
  <si>
    <t>Penetrace podkladu jednonásobná základní bezbarvá v místnostech výšky do 3,80 m</t>
  </si>
  <si>
    <t>-1054245250</t>
  </si>
  <si>
    <t>https://podminky.urs.cz/item/CS_URS_2024_01/784181111.1</t>
  </si>
  <si>
    <t>74</t>
  </si>
  <si>
    <t>784191001</t>
  </si>
  <si>
    <t>Čištění vnitřních ploch hrubý úklid po provedení malířských prací omytím oken nebo balkonových dveří jednoduchých</t>
  </si>
  <si>
    <t>-2086918948</t>
  </si>
  <si>
    <t>https://podminky.urs.cz/item/CS_URS_2024_01/784191001</t>
  </si>
  <si>
    <t>75</t>
  </si>
  <si>
    <t>784191005</t>
  </si>
  <si>
    <t>Čištění vnitřních ploch hrubý úklid po provedení malířských prací omytím dveří nebo vrat</t>
  </si>
  <si>
    <t>575957768</t>
  </si>
  <si>
    <t>https://podminky.urs.cz/item/CS_URS_2024_01/784191005</t>
  </si>
  <si>
    <t>76</t>
  </si>
  <si>
    <t>784191007</t>
  </si>
  <si>
    <t>Čištění vnitřních ploch hrubý úklid po provedení malířských prací omytím podlah</t>
  </si>
  <si>
    <t>443287146</t>
  </si>
  <si>
    <t>https://podminky.urs.cz/item/CS_URS_2024_01/784191007</t>
  </si>
  <si>
    <t>77</t>
  </si>
  <si>
    <t>784211101</t>
  </si>
  <si>
    <t>Malby z malířských směsí oděruvzdorných za mokra dvojnásobné, bílé za mokra oděruvzdorné výborně v místnostech výšky do 3,80 m</t>
  </si>
  <si>
    <t>-904618590</t>
  </si>
  <si>
    <t>https://podminky.urs.cz/item/CS_URS_2024_01/784211101</t>
  </si>
  <si>
    <t>787</t>
  </si>
  <si>
    <t>Dokončovací práce - zasklívání</t>
  </si>
  <si>
    <t>78</t>
  </si>
  <si>
    <t>7871923.R.A</t>
  </si>
  <si>
    <t>Dodávka a montáž skleněné příčky A- specifikace viz PD</t>
  </si>
  <si>
    <t>1410499298</t>
  </si>
  <si>
    <t>79</t>
  </si>
  <si>
    <t>7871923.R.B</t>
  </si>
  <si>
    <t>Dodávka a montáž skleněné příčky B- specifikace viz PD</t>
  </si>
  <si>
    <t>-2100751248</t>
  </si>
  <si>
    <t>80</t>
  </si>
  <si>
    <t>7871923.R.C</t>
  </si>
  <si>
    <t>Dodávka a montáž skleněných vitrin u skleněné příčky B - 2 ks- specifikace viz PD</t>
  </si>
  <si>
    <t>1072284029</t>
  </si>
  <si>
    <t>81</t>
  </si>
  <si>
    <t>998787111</t>
  </si>
  <si>
    <t>Přesun hmot pro zasklívání stanovený z hmotnosti přesunovaného materiálu vodorovná dopravní vzdálenost do 50 m s omezením mechanizace v objektech výšky do 6 m</t>
  </si>
  <si>
    <t>962706007</t>
  </si>
  <si>
    <t>https://podminky.urs.cz/item/CS_URS_2024_01/998787111</t>
  </si>
  <si>
    <t>2024-058-02 - Stavební úpravy - Společenský sál</t>
  </si>
  <si>
    <t>2024-058-02-01 - Stavební úpravy - Společenský sál - bourací práce</t>
  </si>
  <si>
    <t>-271533164</t>
  </si>
  <si>
    <t>1666317148</t>
  </si>
  <si>
    <t>1871144798</t>
  </si>
  <si>
    <t>1880369559</t>
  </si>
  <si>
    <t>1419695896</t>
  </si>
  <si>
    <t>-996306911</t>
  </si>
  <si>
    <t>-828666749</t>
  </si>
  <si>
    <t>762512811</t>
  </si>
  <si>
    <t>Demontáž podlahové konstrukce podkladové roštu podkladového...........podium - bude přeměřeno na stavbě dle skutečnosti</t>
  </si>
  <si>
    <t>-72199832</t>
  </si>
  <si>
    <t>https://podminky.urs.cz/item/CS_URS_2024_01/762512811</t>
  </si>
  <si>
    <t>762521812</t>
  </si>
  <si>
    <t>Demontáž podlah bez polštářů z prken nebo fošen tl. přes 32 mm...........podium - bude přeměřeno na stavbě dle skutečnosti</t>
  </si>
  <si>
    <t>-499711552</t>
  </si>
  <si>
    <t>https://podminky.urs.cz/item/CS_URS_2024_01/762521812</t>
  </si>
  <si>
    <t>59224278</t>
  </si>
  <si>
    <t>-1548853020</t>
  </si>
  <si>
    <t>2024-058-02-02 - Stavební úpravy - Společenský sál - nové kce</t>
  </si>
  <si>
    <t>-1017437527</t>
  </si>
  <si>
    <t>-66718362</t>
  </si>
  <si>
    <t>-477792221</t>
  </si>
  <si>
    <t>-1868787059</t>
  </si>
  <si>
    <t>1210479288</t>
  </si>
  <si>
    <t>772524913</t>
  </si>
  <si>
    <t>Oprava kamenné dlažby opravným tmelem vyspravovaná plocha velikosti přes 5 do 10 cm2- oprava- bude upřesněno dle skutečné potřeby</t>
  </si>
  <si>
    <t>1667038150</t>
  </si>
  <si>
    <t>https://podminky.urs.cz/item/CS_URS_2024_01/772524913</t>
  </si>
  <si>
    <t>772591911</t>
  </si>
  <si>
    <t>Dlažby z kamene oprava - ostatní práce očištění zametením</t>
  </si>
  <si>
    <t>-1531584478</t>
  </si>
  <si>
    <t>https://podminky.urs.cz/item/CS_URS_2024_01/772591911</t>
  </si>
  <si>
    <t>772591912</t>
  </si>
  <si>
    <t>Dlažby z kamene oprava - ostatní práce očištění vysátím</t>
  </si>
  <si>
    <t>-784318869</t>
  </si>
  <si>
    <t>https://podminky.urs.cz/item/CS_URS_2024_01/772591912</t>
  </si>
  <si>
    <t>772591916</t>
  </si>
  <si>
    <t>Dlažby z kamene oprava - ostatní práce očištění silikonovými kartáči</t>
  </si>
  <si>
    <t>1028330962</t>
  </si>
  <si>
    <t>https://podminky.urs.cz/item/CS_URS_2024_01/772591916</t>
  </si>
  <si>
    <t>772591922</t>
  </si>
  <si>
    <t>Dlažby z kamene oprava - ostatní práce nátěr impregnační a zpevňující</t>
  </si>
  <si>
    <t>-2068631689</t>
  </si>
  <si>
    <t>https://podminky.urs.cz/item/CS_URS_2024_01/772591922</t>
  </si>
  <si>
    <t>772591923</t>
  </si>
  <si>
    <t>Dlažby z kamene oprava - ostatní práce nátěr uzavírací transparentní- bude upřesněno s architektem a investorem</t>
  </si>
  <si>
    <t>1260521462</t>
  </si>
  <si>
    <t>https://podminky.urs.cz/item/CS_URS_2024_01/772591923</t>
  </si>
  <si>
    <t>-492011590</t>
  </si>
  <si>
    <t>293144578</t>
  </si>
  <si>
    <t>-1635598688</t>
  </si>
  <si>
    <t>1125130985</t>
  </si>
  <si>
    <t>607663028</t>
  </si>
  <si>
    <t>451250104</t>
  </si>
  <si>
    <t>2085487264</t>
  </si>
  <si>
    <t>1300855220</t>
  </si>
  <si>
    <t>1293464599</t>
  </si>
  <si>
    <t>2024-058-03 - Stavební úpravy - Denní místnost</t>
  </si>
  <si>
    <t>2024-058-03-01 - Stavební úpravy - Denní místnost- bourací práce</t>
  </si>
  <si>
    <t xml:space="preserve">    725 - Zdravotechnika - zařizovací předměty</t>
  </si>
  <si>
    <t xml:space="preserve">    735 - Ústřední vytápění - otopná tělesa</t>
  </si>
  <si>
    <t xml:space="preserve">    763 - Konstrukce suché výstavby</t>
  </si>
  <si>
    <t>-623956118</t>
  </si>
  <si>
    <t>11383891</t>
  </si>
  <si>
    <t>165782205</t>
  </si>
  <si>
    <t>1824806739</t>
  </si>
  <si>
    <t>2116558991</t>
  </si>
  <si>
    <t>997013812</t>
  </si>
  <si>
    <t>Poplatek za uložení stavebního odpadu na skládce (skládkovné) z materiálů na bázi sádry zatříděného do Katalogu odpadů pod kódem 17 08 02</t>
  </si>
  <si>
    <t>-1020282526</t>
  </si>
  <si>
    <t>https://podminky.urs.cz/item/CS_URS_2024_01/997013812</t>
  </si>
  <si>
    <t>725</t>
  </si>
  <si>
    <t>Zdravotechnika - zařizovací předměty</t>
  </si>
  <si>
    <t>725310823</t>
  </si>
  <si>
    <t>Demontáž dřezů jednodílných bez výtokových armatur vestavěných v kuchyňských sestavách</t>
  </si>
  <si>
    <t>soubor</t>
  </si>
  <si>
    <t>-539051972</t>
  </si>
  <si>
    <t>https://podminky.urs.cz/item/CS_URS_2024_01/725310823</t>
  </si>
  <si>
    <t>725820801</t>
  </si>
  <si>
    <t>Demontáž baterií nástěnných do G 3/4</t>
  </si>
  <si>
    <t>1008148056</t>
  </si>
  <si>
    <t>https://podminky.urs.cz/item/CS_URS_2024_01/725820801</t>
  </si>
  <si>
    <t>725850800</t>
  </si>
  <si>
    <t>Demontáž odpadních ventilů všech připojovacích dimenzí</t>
  </si>
  <si>
    <t>747306855</t>
  </si>
  <si>
    <t>https://podminky.urs.cz/item/CS_URS_2024_01/725850800</t>
  </si>
  <si>
    <t>725860811</t>
  </si>
  <si>
    <t>Demontáž zápachových uzávěrek pro zařizovací předměty jednoduchých</t>
  </si>
  <si>
    <t>1937011246</t>
  </si>
  <si>
    <t>https://podminky.urs.cz/item/CS_URS_2024_01/725860811</t>
  </si>
  <si>
    <t>735</t>
  </si>
  <si>
    <t>Ústřední vytápění - otopná tělesa</t>
  </si>
  <si>
    <t>73515182.R</t>
  </si>
  <si>
    <t>Demontáž otopných těles stavební délky do 1500 mm</t>
  </si>
  <si>
    <t>-64060586</t>
  </si>
  <si>
    <t>1055122019</t>
  </si>
  <si>
    <t>1183676442</t>
  </si>
  <si>
    <t>763</t>
  </si>
  <si>
    <t>Konstrukce suché výstavby</t>
  </si>
  <si>
    <t>763111811</t>
  </si>
  <si>
    <t>Demontáž příček ze sádrokartonových desek s nosnou konstrukcí z ocelových profilů jednoduchých, opláštění jednoduché</t>
  </si>
  <si>
    <t>1864131772</t>
  </si>
  <si>
    <t>https://podminky.urs.cz/item/CS_URS_2024_01/763111811</t>
  </si>
  <si>
    <t>763131821</t>
  </si>
  <si>
    <t>Demontáž podhledu nebo samostatného požárního předělu ze sádrokartonových desek s nosnou konstrukcí dvouvrstvou z ocelových profilů, opláštění jednoduché</t>
  </si>
  <si>
    <t>-817856252</t>
  </si>
  <si>
    <t>https://podminky.urs.cz/item/CS_URS_2024_01/763131821</t>
  </si>
  <si>
    <t>766411812</t>
  </si>
  <si>
    <t>Demontáž obložení stěn panely, plochy přes 1,5 m2</t>
  </si>
  <si>
    <t>113221212</t>
  </si>
  <si>
    <t>https://podminky.urs.cz/item/CS_URS_2024_01/766411812</t>
  </si>
  <si>
    <t>766411822</t>
  </si>
  <si>
    <t>Demontáž obložení stěn podkladových roštů</t>
  </si>
  <si>
    <t>-1896409808</t>
  </si>
  <si>
    <t>https://podminky.urs.cz/item/CS_URS_2024_01/766411822</t>
  </si>
  <si>
    <t>766812830</t>
  </si>
  <si>
    <t>Demontáž kuchyňských linek dřevěných nebo kovových včetně skříněk uchycených na stěně, délky přes 1500 do 1800 mm</t>
  </si>
  <si>
    <t>-1324579806</t>
  </si>
  <si>
    <t>https://podminky.urs.cz/item/CS_URS_2024_01/766812830</t>
  </si>
  <si>
    <t>1415540508</t>
  </si>
  <si>
    <t>-1564693144</t>
  </si>
  <si>
    <t>2024-058-03-02 - Stavební úpravy - Denní místnost- nové kce</t>
  </si>
  <si>
    <t>-2032205373</t>
  </si>
  <si>
    <t>-42951528</t>
  </si>
  <si>
    <t>28927570</t>
  </si>
  <si>
    <t>150373557</t>
  </si>
  <si>
    <t>-673764164</t>
  </si>
  <si>
    <t>2091302568</t>
  </si>
  <si>
    <t>-85885906</t>
  </si>
  <si>
    <t>-94913745</t>
  </si>
  <si>
    <t>-1969397499</t>
  </si>
  <si>
    <t>1451838681</t>
  </si>
  <si>
    <t>-1370194875</t>
  </si>
  <si>
    <t>-828294791</t>
  </si>
  <si>
    <t>-683787375</t>
  </si>
  <si>
    <t>-1377033385</t>
  </si>
  <si>
    <t>-1528836662</t>
  </si>
  <si>
    <t>-1705204178</t>
  </si>
  <si>
    <t>-1774317368</t>
  </si>
  <si>
    <t>-435427680</t>
  </si>
  <si>
    <t>838425707</t>
  </si>
  <si>
    <t>749032340</t>
  </si>
  <si>
    <t xml:space="preserve">2024-058-04 - Profese </t>
  </si>
  <si>
    <t>2024-058-04-01 - Profese - silnoproud</t>
  </si>
  <si>
    <t>741 - Elektroinstalace - silnoproud</t>
  </si>
  <si>
    <t>HZS - Hodinové zúčtovací sazby</t>
  </si>
  <si>
    <t>741- mat-01</t>
  </si>
  <si>
    <t>Svítidlo LED panelové závěsné, 44W, IP40, ozn. A</t>
  </si>
  <si>
    <t>ks</t>
  </si>
  <si>
    <t>-87936144</t>
  </si>
  <si>
    <t>741- mat-02</t>
  </si>
  <si>
    <t>Vypínač jednopólový, 230V, 10A</t>
  </si>
  <si>
    <t>1938346422</t>
  </si>
  <si>
    <t>741- mat-03</t>
  </si>
  <si>
    <t>Přepínač střídavý, 230V, 10A</t>
  </si>
  <si>
    <t>-1900895278</t>
  </si>
  <si>
    <t>741- mat-04</t>
  </si>
  <si>
    <t>Přepínač seriový, 230V, 10A</t>
  </si>
  <si>
    <t>-584675384</t>
  </si>
  <si>
    <t>741- mat-05</t>
  </si>
  <si>
    <t>Přepínač křížový, 230V, 10A</t>
  </si>
  <si>
    <t>-450379282</t>
  </si>
  <si>
    <t>741- mat-06</t>
  </si>
  <si>
    <t>Tlačítko TOTAL STOP v krabici se sklem</t>
  </si>
  <si>
    <t>-57348430</t>
  </si>
  <si>
    <t>741- mat-07</t>
  </si>
  <si>
    <t>Zásuvka domovní, 230V, 16A</t>
  </si>
  <si>
    <t>963551983</t>
  </si>
  <si>
    <t>741- mat-08</t>
  </si>
  <si>
    <t>Zásuvková podlahová krabice 2x 230V,16A, slaboproudé zásuvky dodá slaboproud</t>
  </si>
  <si>
    <t>-98575750</t>
  </si>
  <si>
    <t>741- mat-09</t>
  </si>
  <si>
    <t>Přepěťová ochrana 3.st.(D) cca</t>
  </si>
  <si>
    <t>1402905291</t>
  </si>
  <si>
    <t>741- mat-10</t>
  </si>
  <si>
    <t>Krabice přístrojová</t>
  </si>
  <si>
    <t>-134766393</t>
  </si>
  <si>
    <t>741- mat-11</t>
  </si>
  <si>
    <t>Krabicová rozvodka</t>
  </si>
  <si>
    <t>1434375027</t>
  </si>
  <si>
    <t>741- mat-12</t>
  </si>
  <si>
    <t>Skříň hlavního pospojování HOP</t>
  </si>
  <si>
    <t>348786003</t>
  </si>
  <si>
    <t>741- mat-13</t>
  </si>
  <si>
    <t>Vodič CYA 4 x 50</t>
  </si>
  <si>
    <t>789768006</t>
  </si>
  <si>
    <t>741- mat-14</t>
  </si>
  <si>
    <t>Kabel CYKY 5C x 10</t>
  </si>
  <si>
    <t>1337284876</t>
  </si>
  <si>
    <t>741- mat-15</t>
  </si>
  <si>
    <t>Kabel CYKY 5C x 4</t>
  </si>
  <si>
    <t>-406851832</t>
  </si>
  <si>
    <t>741- mat-16</t>
  </si>
  <si>
    <t>Kabel CYKY 5C x 2,5</t>
  </si>
  <si>
    <t>1621664980</t>
  </si>
  <si>
    <t>741- mat-17</t>
  </si>
  <si>
    <t>Kabel CYKY 3C x 2,5</t>
  </si>
  <si>
    <t>-2075857786</t>
  </si>
  <si>
    <t>741- mat-18</t>
  </si>
  <si>
    <t>Kabel CYKY 5C x 1,5</t>
  </si>
  <si>
    <t>-897026475</t>
  </si>
  <si>
    <t>741- mat-19</t>
  </si>
  <si>
    <t>Kabel CYKY 3A/C x 1,5</t>
  </si>
  <si>
    <t>-2029760297</t>
  </si>
  <si>
    <t>741- mat-20</t>
  </si>
  <si>
    <t>Kabel CYKY 2A x 1,5</t>
  </si>
  <si>
    <t>224124357</t>
  </si>
  <si>
    <t>741- mat-21</t>
  </si>
  <si>
    <t>Kabel CXKH-V 2A x 1,5</t>
  </si>
  <si>
    <t>-1912464468</t>
  </si>
  <si>
    <t>741- mat-22</t>
  </si>
  <si>
    <t>Pospojovací vodič CY6</t>
  </si>
  <si>
    <t>683276973</t>
  </si>
  <si>
    <t>741- mat-23</t>
  </si>
  <si>
    <t>Pomocný, montážní a označovací materiál (15%)</t>
  </si>
  <si>
    <t>kpl</t>
  </si>
  <si>
    <t>-222020661</t>
  </si>
  <si>
    <t>741- mat-24</t>
  </si>
  <si>
    <t>Typový elektroměrový rozvaděč s nepřímým měřením, požární odolnost EI30 S200, obsahuje hlavní jistič 125B/3, 125A, 3x měnič 125/5A úředně cejchovaný, elektroměr a přijímač HDO dodá ČEZ distribuce a.s.</t>
  </si>
  <si>
    <t>-1183277027</t>
  </si>
  <si>
    <t>741- mat-25</t>
  </si>
  <si>
    <t xml:space="preserve">Hlavní rozvaděč, požární odolnost EI30 S200 - Oceloplechová nástěnná rozvodnice 800x600x200 mm (šxvxh)      jmen. napětí:  3PEN ~ 50Hz, 400V/TN—S, jmen. proud :  125A, krytí: IP 40/20, ochrana před úrazem el.proudem:  automatickým odpojením od zdroje dle ČSN 332000-4-41 , ed.3</t>
  </si>
  <si>
    <t>1497862431</t>
  </si>
  <si>
    <t>741- mat-26</t>
  </si>
  <si>
    <t>přívodní vypínač třípolový 125/3, 125A, vypínací cívka 230V, 50Hz</t>
  </si>
  <si>
    <t>765143978</t>
  </si>
  <si>
    <t>741- mat-27</t>
  </si>
  <si>
    <t>třípólový jistič 50B/3, 50A</t>
  </si>
  <si>
    <t>1377006908</t>
  </si>
  <si>
    <t>741- mat-28</t>
  </si>
  <si>
    <t>třípólový jistič 32B/3, 32A</t>
  </si>
  <si>
    <t>1405475938</t>
  </si>
  <si>
    <t>741- mat-29</t>
  </si>
  <si>
    <t>třípólový jistič 20B/3, 20A</t>
  </si>
  <si>
    <t>-1145283909</t>
  </si>
  <si>
    <t>741- mat-30</t>
  </si>
  <si>
    <t>třípólový jistič 16B/3, 16A</t>
  </si>
  <si>
    <t>-912623220</t>
  </si>
  <si>
    <t>741- mat-31</t>
  </si>
  <si>
    <t>třípólový jistič 10B/3, 10A</t>
  </si>
  <si>
    <t>-785917671</t>
  </si>
  <si>
    <t>741- mat-32</t>
  </si>
  <si>
    <t>jednopolový jistič 16B/1, 16A</t>
  </si>
  <si>
    <t>-1652535261</t>
  </si>
  <si>
    <t>741- mat-33</t>
  </si>
  <si>
    <t>jednopolový jistič 10B/1, 10A</t>
  </si>
  <si>
    <t>1045168581</t>
  </si>
  <si>
    <t>741- mat-34</t>
  </si>
  <si>
    <t>jednopolový jistič 6B/1, 6A</t>
  </si>
  <si>
    <t>1258763235</t>
  </si>
  <si>
    <t>741- mat-35</t>
  </si>
  <si>
    <t>proudový chránič FI-4p, 32A, Ir=30mA</t>
  </si>
  <si>
    <t>789729742</t>
  </si>
  <si>
    <t>741- mat-36</t>
  </si>
  <si>
    <t>stykač třífázový 25A,cívka 230V, 50Hz</t>
  </si>
  <si>
    <t>-1741753228</t>
  </si>
  <si>
    <t>741- mat-37</t>
  </si>
  <si>
    <t>stykač jednofázový 20A,cívka 230V, 50Hz</t>
  </si>
  <si>
    <t>-1261229987</t>
  </si>
  <si>
    <t>741- mat-38</t>
  </si>
  <si>
    <t>přepěťová ochrana T1+T2</t>
  </si>
  <si>
    <t>-1136162303</t>
  </si>
  <si>
    <t>741- mat-39</t>
  </si>
  <si>
    <t>třífázový pojistkový odpojovač, patrony 100A</t>
  </si>
  <si>
    <t>-1110576484</t>
  </si>
  <si>
    <t>741- mat-40</t>
  </si>
  <si>
    <t>pomocný a označovací materiál, svorky</t>
  </si>
  <si>
    <t>-257971993</t>
  </si>
  <si>
    <t>741-mont-01</t>
  </si>
  <si>
    <t>1593895659</t>
  </si>
  <si>
    <t>741-mont-02</t>
  </si>
  <si>
    <t>941565581</t>
  </si>
  <si>
    <t>741-mont-03</t>
  </si>
  <si>
    <t>27790617</t>
  </si>
  <si>
    <t>741-mont-04</t>
  </si>
  <si>
    <t>848436769</t>
  </si>
  <si>
    <t>741-mont-05</t>
  </si>
  <si>
    <t>-101909362</t>
  </si>
  <si>
    <t>741-mont-06</t>
  </si>
  <si>
    <t>2104262618</t>
  </si>
  <si>
    <t>741-mont-07</t>
  </si>
  <si>
    <t>-1682600511</t>
  </si>
  <si>
    <t>741-mont-08</t>
  </si>
  <si>
    <t>341792958</t>
  </si>
  <si>
    <t>741-mont-09</t>
  </si>
  <si>
    <t>650036246</t>
  </si>
  <si>
    <t>741-mont-10</t>
  </si>
  <si>
    <t>-413017162</t>
  </si>
  <si>
    <t>741-mont-11</t>
  </si>
  <si>
    <t>-1896519558</t>
  </si>
  <si>
    <t>741-mont-12</t>
  </si>
  <si>
    <t>1330704760</t>
  </si>
  <si>
    <t>741-mont-13</t>
  </si>
  <si>
    <t>-95488990</t>
  </si>
  <si>
    <t>741-mont-14</t>
  </si>
  <si>
    <t>-1427750220</t>
  </si>
  <si>
    <t>741-mont-15</t>
  </si>
  <si>
    <t>1451664144</t>
  </si>
  <si>
    <t>741-mont-16</t>
  </si>
  <si>
    <t>-1707097009</t>
  </si>
  <si>
    <t>741-mont-17</t>
  </si>
  <si>
    <t>212205753</t>
  </si>
  <si>
    <t>741-mont-18</t>
  </si>
  <si>
    <t>-1195255715</t>
  </si>
  <si>
    <t>741-mont-19</t>
  </si>
  <si>
    <t>-2069308118</t>
  </si>
  <si>
    <t>741-mont-20</t>
  </si>
  <si>
    <t>-287153879</t>
  </si>
  <si>
    <t>741-mont-21</t>
  </si>
  <si>
    <t>539004460</t>
  </si>
  <si>
    <t>741-mont-22</t>
  </si>
  <si>
    <t>Ukončení vodičů do 120 mm2</t>
  </si>
  <si>
    <t>-729785911</t>
  </si>
  <si>
    <t>741-mont-23</t>
  </si>
  <si>
    <t>Ukončení vodičů do 50 mm2</t>
  </si>
  <si>
    <t>-1953234879</t>
  </si>
  <si>
    <t>741-mont-24</t>
  </si>
  <si>
    <t>Ukončení vodičů do 10 mm2</t>
  </si>
  <si>
    <t>1564059774</t>
  </si>
  <si>
    <t>741-mont-25</t>
  </si>
  <si>
    <t>Ukončení vodičů do 4 mm2</t>
  </si>
  <si>
    <t>1344960344</t>
  </si>
  <si>
    <t>741-mont-26</t>
  </si>
  <si>
    <t>Ukončení vodičů do 2,5mm2</t>
  </si>
  <si>
    <t>-1612530982</t>
  </si>
  <si>
    <t>741-mont-27</t>
  </si>
  <si>
    <t>392739785</t>
  </si>
  <si>
    <t>741-mont-28</t>
  </si>
  <si>
    <t>-355222647</t>
  </si>
  <si>
    <t>741-mont-29</t>
  </si>
  <si>
    <t>1669058706</t>
  </si>
  <si>
    <t>741-mont-30</t>
  </si>
  <si>
    <t>Oceloplechová nástěnná rozvodnice 800x600x200 mm (šxvxh) jmen. napětí: 3PEN ~ 50Hz, 400V/TN—S jmen. proud : 125A krytí: IP 40/20 ochrana před úrazem el.proudem: automatickým odpojením od zdroje dle ČSN 332000-4-41 , ed.3</t>
  </si>
  <si>
    <t>2092211612</t>
  </si>
  <si>
    <t>741-mont-31</t>
  </si>
  <si>
    <t>356294471</t>
  </si>
  <si>
    <t>741-mont-32</t>
  </si>
  <si>
    <t>-1041583625</t>
  </si>
  <si>
    <t>741-mont-33</t>
  </si>
  <si>
    <t>-1211132160</t>
  </si>
  <si>
    <t>741-mont-34</t>
  </si>
  <si>
    <t>1049139032</t>
  </si>
  <si>
    <t>741-mont-35</t>
  </si>
  <si>
    <t>-962642033</t>
  </si>
  <si>
    <t>741-mont-36</t>
  </si>
  <si>
    <t>2019344367</t>
  </si>
  <si>
    <t>741-mont-37</t>
  </si>
  <si>
    <t>730154915</t>
  </si>
  <si>
    <t>741-mont-38</t>
  </si>
  <si>
    <t>-193157565</t>
  </si>
  <si>
    <t>741-mont-39</t>
  </si>
  <si>
    <t>1321245982</t>
  </si>
  <si>
    <t>741-mont-40</t>
  </si>
  <si>
    <t>357664698</t>
  </si>
  <si>
    <t>741-mont-41</t>
  </si>
  <si>
    <t>-658158434</t>
  </si>
  <si>
    <t>82</t>
  </si>
  <si>
    <t>741-mont-42</t>
  </si>
  <si>
    <t>-562272836</t>
  </si>
  <si>
    <t>83</t>
  </si>
  <si>
    <t>741-mont-43</t>
  </si>
  <si>
    <t>-1268620918</t>
  </si>
  <si>
    <t>84</t>
  </si>
  <si>
    <t>741-mont-44</t>
  </si>
  <si>
    <t>410389536</t>
  </si>
  <si>
    <t>85</t>
  </si>
  <si>
    <t>741-mont-45</t>
  </si>
  <si>
    <t>-157088995</t>
  </si>
  <si>
    <t>86</t>
  </si>
  <si>
    <t>741-mont-46</t>
  </si>
  <si>
    <t>Výchozí revize a zkoušky</t>
  </si>
  <si>
    <t>-1302616526</t>
  </si>
  <si>
    <t>87</t>
  </si>
  <si>
    <t>741-mont-47</t>
  </si>
  <si>
    <t>Dokumentace skutečného provedení</t>
  </si>
  <si>
    <t>1194887979</t>
  </si>
  <si>
    <t>88</t>
  </si>
  <si>
    <t>998741311</t>
  </si>
  <si>
    <t>Přesun hmot pro silnoproud stanovený procentní sazbou (%) z ceny vodorovná dopravní vzdálenost do 50 m ruční (bez užití mechanizace) v objektech výšky do 6 m</t>
  </si>
  <si>
    <t>%</t>
  </si>
  <si>
    <t>1429167489</t>
  </si>
  <si>
    <t>https://podminky.urs.cz/item/CS_URS_2024_01/998741311</t>
  </si>
  <si>
    <t>HZS</t>
  </si>
  <si>
    <t>Hodinové zúčtovací sazby</t>
  </si>
  <si>
    <t>89</t>
  </si>
  <si>
    <t>HZS1292</t>
  </si>
  <si>
    <t xml:space="preserve">Hodinové zúčtovací sazby profesí HSV zemní a pomocné práce stavební dělník - Stavební přípomoci </t>
  </si>
  <si>
    <t>hod</t>
  </si>
  <si>
    <t>512</t>
  </si>
  <si>
    <t>-1497034464</t>
  </si>
  <si>
    <t>https://podminky.urs.cz/item/CS_URS_2024_01/HZS1292</t>
  </si>
  <si>
    <t>2024-058-04-02 - Profese - slaboproud</t>
  </si>
  <si>
    <t>742-AV - AV technika</t>
  </si>
  <si>
    <t>742-CCTV - Kamerový systém</t>
  </si>
  <si>
    <t>742-EPS - Elektrická požární signalizace</t>
  </si>
  <si>
    <t>742-SK - Strukturovaná kabeláž a datové rozvody</t>
  </si>
  <si>
    <t>742-O - Obecné položky</t>
  </si>
  <si>
    <t>742-AV</t>
  </si>
  <si>
    <t>AV technika</t>
  </si>
  <si>
    <t>742-AV-01</t>
  </si>
  <si>
    <t>Velkoformátový displej 4K 3840 × 2160, IPS, 16:9 širokoúhlý, 55´palců, 0,08 ms, 60Hz, 10bit, 350 cd/m2, kontrast 1200:1, HDMI a VGA, USB, LAN, sluchátkový výstup, lesklý povrch displeje, repro, VESA, Power Delivery (viz projekt ineriéru 1I/AVR a 2I/AVR)</t>
  </si>
  <si>
    <t>-1933235576</t>
  </si>
  <si>
    <t>742-AV-02</t>
  </si>
  <si>
    <t>Projektor DLP lampový, 4K, nativní rozlišení 3840 × 2160, 16:9, 3D, svítivost 3000 ANSI lm, kontrast 30000:1, HDMI 1.4, HDMI 2.0, VGA, Android včetně držáku na strop (viz projekt interiéru 3I/AVS)</t>
  </si>
  <si>
    <t>-870058349</t>
  </si>
  <si>
    <t>742-AV-03</t>
  </si>
  <si>
    <t>Projekční plátno roletové, rozměr 366 cm × 206 cm, úhlopříčka 165", poměr stran 16:9, bílé plátno, černé okraje, bílé tělo, k umístění na strop a na zeď, motor pro navíjení, s dálkovým ovládáním</t>
  </si>
  <si>
    <t>-985917417</t>
  </si>
  <si>
    <t>742-AV-04</t>
  </si>
  <si>
    <t>Videokonfereční systém, webkamera Ultra HD 4K, plynulé motorizované otáčení (±90°), naklápění (+50°/-90°), a 15× HD zoom, dálkové ovládání, bezpečnostní otvor kensington, konektor USB, audio přenos, mikrofon</t>
  </si>
  <si>
    <t>-624452335</t>
  </si>
  <si>
    <t>742-CCTV</t>
  </si>
  <si>
    <t>Kamerový systém</t>
  </si>
  <si>
    <t>742-CCTV-01</t>
  </si>
  <si>
    <t>Aktivní datový prvek pro kamerový systém R2 a R3 (např. MikroTik CRS328-24P-4S+RM)</t>
  </si>
  <si>
    <t>543889373</t>
  </si>
  <si>
    <t>742-CCTV-02</t>
  </si>
  <si>
    <t>IP dome kamera, PoE, 5 Mpx s AI funkcemi pro venkovní instalace s technologií IR LED, 120dB WDR, varifokálním objektivem, 2.7-13.5 mm s možností zápisu na micro SD kartu.</t>
  </si>
  <si>
    <t>1231469781</t>
  </si>
  <si>
    <t>742-CCTV-03</t>
  </si>
  <si>
    <t>IP dome kamera, PoE, 5 Mpx s AI funkcemi pro vnitřní instalace s technologií IR LED, 120dB WDR, varifokálním objektivem, 2.7-13.5 mm s možností zápisu na micro SD kartu.</t>
  </si>
  <si>
    <t>-1104422592</t>
  </si>
  <si>
    <t>742-CCTV-04</t>
  </si>
  <si>
    <t>IP záznamové zařízení s možností připojení až 16 kamer do rozlišení 8 Mpx, s maximální rychlostí datového toku 160 Mbps (vstupní datový tok), záznam poté 128 Mbps. Mezi další funkce patří snadný přístup z více aplikací, IVS, počítání osob, heatmap, 2x slot pro SATA HDD s celkovou kapacitou 20 TB (neobsahuje HDD), 1x přední USB 2.0, 1x zadní USB 2.0. Rozšířená podpora chytrých analýz a filtru umělé inteligence možná pouze, pokud je na straně připojenékamery (např NVR4216-4KS2/L) včetně SW a licencí</t>
  </si>
  <si>
    <t>-537091180</t>
  </si>
  <si>
    <t>742-CCTV-05</t>
  </si>
  <si>
    <t>PC stanice kompatibilní s IP záznamovým zařízením, 22 palců LCD, provedení all in one, klávesnice, myš, zdroj</t>
  </si>
  <si>
    <t>-2018975522</t>
  </si>
  <si>
    <t>742-EPS</t>
  </si>
  <si>
    <t>Elektrická požární signalizace</t>
  </si>
  <si>
    <t>742-EPS-01</t>
  </si>
  <si>
    <t>Upgrade ústředny LITES v rozsahu popisu dle tabulky č. 1 v technické zprávě včetně zapojení, přepojení a oživení</t>
  </si>
  <si>
    <t>345616076</t>
  </si>
  <si>
    <t>742-EPS-02</t>
  </si>
  <si>
    <t>Tlačítkový hlásič systémový</t>
  </si>
  <si>
    <t>-777219515</t>
  </si>
  <si>
    <t>742-EPS-03</t>
  </si>
  <si>
    <t>Plamenný hlásič systémový (např. MHG 531+MHY 734+MHY419)</t>
  </si>
  <si>
    <t>1448495033</t>
  </si>
  <si>
    <t>742-EPS-04</t>
  </si>
  <si>
    <t>Obslužné pole požární ochrany (např. MHY 919)</t>
  </si>
  <si>
    <t>-556141936</t>
  </si>
  <si>
    <t>742-EPS-05</t>
  </si>
  <si>
    <t>Kabel 4x2x0,8, bezhalogenový</t>
  </si>
  <si>
    <t>-1547993101</t>
  </si>
  <si>
    <t>742-EPS-06</t>
  </si>
  <si>
    <t>Kabel 3x2x0,8, bezhalogenový, ohniodolný</t>
  </si>
  <si>
    <t>-2125946710</t>
  </si>
  <si>
    <t>742-SK</t>
  </si>
  <si>
    <t>Strukturovaná kabeláž a datové rozvody</t>
  </si>
  <si>
    <t>742-SK-01</t>
  </si>
  <si>
    <t>Rozvaděč R3 včetně výstroje, zámku, ventilační jednotky 1U s digitálním termostatem, 2x 19“ Napájecí panel s vypínačem, přepěťovou ochranou, 8 zásuvkami typu E a přívodní vidlicí typu E/F – 1U, nástěnná montáž, 19´zástavba, 18U, proklené čelní dveře (např. Conteg)</t>
  </si>
  <si>
    <t>938253676</t>
  </si>
  <si>
    <t>742-SK-02</t>
  </si>
  <si>
    <t>UPS Záložní zdroj do R3 , výkon min. 1000 W, vstupní napětí 230V, výstupní napětí 230V, počet zásuvek min. 3 - typ Schuko</t>
  </si>
  <si>
    <t>-651900208</t>
  </si>
  <si>
    <t>742-SK-03</t>
  </si>
  <si>
    <t>Patch panel pro zakončení 24x RJ45 včetně výstroje a modulů</t>
  </si>
  <si>
    <t>-1616545427</t>
  </si>
  <si>
    <t>742-SK-04</t>
  </si>
  <si>
    <t>Vyvazovací panel 1U</t>
  </si>
  <si>
    <t>-1788118530</t>
  </si>
  <si>
    <t>742-SK-05</t>
  </si>
  <si>
    <t>Optická vana 1U pro zakončení 24 ks LC konektorů včetně pigtailů, konekrorů, ochrany svárů a příslušensví</t>
  </si>
  <si>
    <t>1286853890</t>
  </si>
  <si>
    <t>742-SK-06</t>
  </si>
  <si>
    <t>Optický kabel 24 vláken SM, bezhalogenový</t>
  </si>
  <si>
    <t>-1521382484</t>
  </si>
  <si>
    <t>742-SK-07</t>
  </si>
  <si>
    <t>Přípojný bod pro kamery Cat 6a, LCD, ACS a WiFi (KU68 + keystone RJ45 + drobný materiál)</t>
  </si>
  <si>
    <t>-560085656</t>
  </si>
  <si>
    <t>742-SK-08</t>
  </si>
  <si>
    <t>Datová dvojzásuvka Cat 6a, 2x RJ 45 včetně modulů a příslušenství</t>
  </si>
  <si>
    <t>-239764929</t>
  </si>
  <si>
    <t>742-SK-09</t>
  </si>
  <si>
    <t>Datová jednojzásuvka Cat 6a, 1x RJ 45 včetně modulů a příslušenství</t>
  </si>
  <si>
    <t>1339000976</t>
  </si>
  <si>
    <t>742-SK-10</t>
  </si>
  <si>
    <t>Datový kabel Cat 6A, bezhalogenový</t>
  </si>
  <si>
    <t>759171839</t>
  </si>
  <si>
    <t>742-SK-11</t>
  </si>
  <si>
    <t>Instalační trubka ohebná - montáž pod omítku, průměr 32 mm včetně začištění povrchu</t>
  </si>
  <si>
    <t>931174723</t>
  </si>
  <si>
    <t>742-SK-12</t>
  </si>
  <si>
    <t>Instalační trubka ohebná, zemní - montáž do podlahy, průměr 55 mm včetně začištění povrchu</t>
  </si>
  <si>
    <t>1182047164</t>
  </si>
  <si>
    <t>742-SK-13</t>
  </si>
  <si>
    <t>Lišta vkládací, platová, 20x20 mm</t>
  </si>
  <si>
    <t>-1896135497</t>
  </si>
  <si>
    <t>742-SK-14</t>
  </si>
  <si>
    <t>Měření optické kabeáže včetně útlumů a vypracování protokolů</t>
  </si>
  <si>
    <t>-1514828830</t>
  </si>
  <si>
    <t>742-SK-15</t>
  </si>
  <si>
    <t>Měření metalické kabeláže včetně vypracování protokolů</t>
  </si>
  <si>
    <t>-1841419650</t>
  </si>
  <si>
    <t>742-SK-16</t>
  </si>
  <si>
    <t>Přístupový bod Wi-Fi (např. MikroTik RBcAPGi-5acD2nD-XL)</t>
  </si>
  <si>
    <t>-975924372</t>
  </si>
  <si>
    <t>742-SK-17</t>
  </si>
  <si>
    <t>Přístupový bod Wi-Fi pro společenský sál(např. MikroTik RBcAPGi-5acD2nD-XL)</t>
  </si>
  <si>
    <t>1880086945</t>
  </si>
  <si>
    <t>742-SK-18</t>
  </si>
  <si>
    <t>Aktivní datový prvek pro adminitrativní část sítě R1 a R3 (např. MikroTik CRS 236-24G-2S-RM+2x SFP S-31DLC20D)</t>
  </si>
  <si>
    <t>234395041</t>
  </si>
  <si>
    <t>742-SK-19</t>
  </si>
  <si>
    <t>Optický patchord, 2m, SM, LC</t>
  </si>
  <si>
    <t>-1534065273</t>
  </si>
  <si>
    <t>742-O</t>
  </si>
  <si>
    <t>Obecné položky</t>
  </si>
  <si>
    <t>742-O-01</t>
  </si>
  <si>
    <t>1304218635</t>
  </si>
  <si>
    <t>742-O-02</t>
  </si>
  <si>
    <t>Realizační dokumentace stavby</t>
  </si>
  <si>
    <t>-422891146</t>
  </si>
  <si>
    <t>742-O-03</t>
  </si>
  <si>
    <t>Individuální funkční zkoušky</t>
  </si>
  <si>
    <t>1446124672</t>
  </si>
  <si>
    <t>742-O-04</t>
  </si>
  <si>
    <t>Zaškolení obsluhy</t>
  </si>
  <si>
    <t>2006810364</t>
  </si>
  <si>
    <t>742-O-05</t>
  </si>
  <si>
    <t>Výchozí revize</t>
  </si>
  <si>
    <t>1007743015</t>
  </si>
  <si>
    <t>742-O-06</t>
  </si>
  <si>
    <t>Vnitrostaveništní přesun hmot</t>
  </si>
  <si>
    <t>2083341539</t>
  </si>
  <si>
    <t>742-O-07</t>
  </si>
  <si>
    <t>Pomocný a drobný materiál</t>
  </si>
  <si>
    <t>-317980344</t>
  </si>
  <si>
    <t>2024-058-04-03 - Profese - MaR</t>
  </si>
  <si>
    <t>742-MaR-K-mat - Kabely MaR</t>
  </si>
  <si>
    <t>742-R-mat - Rozvaděčová technika</t>
  </si>
  <si>
    <t>742-PI-mat - Polní instrumentace</t>
  </si>
  <si>
    <t>742-RP-mat - Regulační přístroje – umístěno v RMAR</t>
  </si>
  <si>
    <t>742-MaR-K-mont - Kabely MaR</t>
  </si>
  <si>
    <t>742-R-mont - Rozvaděčová technika</t>
  </si>
  <si>
    <t>742-PI-mont - Polní instrumentace</t>
  </si>
  <si>
    <t>742-RP-mont - Regulační přístroje – umístěno v RMAR</t>
  </si>
  <si>
    <t>742-MI- mont - Montážní a inženýrská činnost</t>
  </si>
  <si>
    <t>742-MaR-K-mat</t>
  </si>
  <si>
    <t>Kabely MaR</t>
  </si>
  <si>
    <t>742-MaR-K-mat-01</t>
  </si>
  <si>
    <t>CYKY-J 4x1,5</t>
  </si>
  <si>
    <t>2060273017</t>
  </si>
  <si>
    <t>742-MaR-K-mat-02</t>
  </si>
  <si>
    <t>JYTY 2x1</t>
  </si>
  <si>
    <t>138628468</t>
  </si>
  <si>
    <t>742-MaR-K-mat-03</t>
  </si>
  <si>
    <t>CYKY-O 3x1,5</t>
  </si>
  <si>
    <t>-666779450</t>
  </si>
  <si>
    <t>742-R-mat</t>
  </si>
  <si>
    <t>Rozvaděčová technika</t>
  </si>
  <si>
    <t>742-R-mat-01</t>
  </si>
  <si>
    <t>Rozvaděč RmaR - Montáž a dodávka rozvaděčové skříně.</t>
  </si>
  <si>
    <t>-128739898</t>
  </si>
  <si>
    <t>742-PI-mat</t>
  </si>
  <si>
    <t>Polní instrumentace</t>
  </si>
  <si>
    <t>742-PI-mat-01</t>
  </si>
  <si>
    <t>TC1.1 příložné čidlo teploty – větev 1</t>
  </si>
  <si>
    <t>497298013</t>
  </si>
  <si>
    <t>742-PI-mat-02</t>
  </si>
  <si>
    <t>TC2.1-příložné čidlo teploty – větev 2</t>
  </si>
  <si>
    <t>525074846</t>
  </si>
  <si>
    <t>742-PI-mat-03</t>
  </si>
  <si>
    <t>TC3.1-příložné čidlo teploty – větev 3</t>
  </si>
  <si>
    <t>1685766198</t>
  </si>
  <si>
    <t>742-PI-mat-04</t>
  </si>
  <si>
    <t>TC4.1- příložné čidlo teploty – větev 4</t>
  </si>
  <si>
    <t>674224533</t>
  </si>
  <si>
    <t>742-PI-mat-05</t>
  </si>
  <si>
    <t>TC5.1- příložné čidlo teploty – větev 5</t>
  </si>
  <si>
    <t>1761615240</t>
  </si>
  <si>
    <t>742-PI-mat-06</t>
  </si>
  <si>
    <t>TC6- příložné čidlo teploty – výstup z kaskády</t>
  </si>
  <si>
    <t>-836772748</t>
  </si>
  <si>
    <t>742-PI-mat-07</t>
  </si>
  <si>
    <t>TC7- příložné čidlo teploty – zpátečka</t>
  </si>
  <si>
    <t>-1041402461</t>
  </si>
  <si>
    <t>742-PI-mat-08</t>
  </si>
  <si>
    <t>TC-A- čidlo teploty na anuloidu</t>
  </si>
  <si>
    <t>-235634105</t>
  </si>
  <si>
    <t>742-RP-mat</t>
  </si>
  <si>
    <t>Regulační přístroje – umístěno v RMAR</t>
  </si>
  <si>
    <t>742-RP-mat-01</t>
  </si>
  <si>
    <t>RVS43.345/109 - ekvitermní regulátor, doplňuje stávající</t>
  </si>
  <si>
    <t>-1738799520</t>
  </si>
  <si>
    <t>742-RP-mat-02</t>
  </si>
  <si>
    <t>SVS43.345-komplet- sada svorek pro regulátor RVS43.345</t>
  </si>
  <si>
    <t>-1352712324</t>
  </si>
  <si>
    <t>742-RP-mat-03</t>
  </si>
  <si>
    <t>AVS37.294/109 - Obslužná jednotka s komunikací BSB pro RVS</t>
  </si>
  <si>
    <t>221837860</t>
  </si>
  <si>
    <t>742-RP-mat-04</t>
  </si>
  <si>
    <t>Krytka obslužné jednotky</t>
  </si>
  <si>
    <t>1984735542</t>
  </si>
  <si>
    <t>742-RP-mat-05</t>
  </si>
  <si>
    <t>Plochý kabel pro ovládací panel AVS37</t>
  </si>
  <si>
    <t>1140828356</t>
  </si>
  <si>
    <t>742-RP-mat-06</t>
  </si>
  <si>
    <t>AVS75.391/109 - rozšiřující modul pro RVS</t>
  </si>
  <si>
    <t>-437476005</t>
  </si>
  <si>
    <t>742-RP-mat-07</t>
  </si>
  <si>
    <t>SVS75.391-komplet- sada svorek pro regulátor AVS</t>
  </si>
  <si>
    <t>-628374649</t>
  </si>
  <si>
    <t>742-RP-mat-08</t>
  </si>
  <si>
    <t>Plochý kabel pro propojení AVS s RVS</t>
  </si>
  <si>
    <t>-307717211</t>
  </si>
  <si>
    <t>742-MaR-K-mont</t>
  </si>
  <si>
    <t>742-MaR-K-mont-01</t>
  </si>
  <si>
    <t>-579171266</t>
  </si>
  <si>
    <t>742-MaR-K-mont-02</t>
  </si>
  <si>
    <t>-1713228521</t>
  </si>
  <si>
    <t>742-MaR-K-mont-03</t>
  </si>
  <si>
    <t>-1617340595</t>
  </si>
  <si>
    <t>742-R-mont</t>
  </si>
  <si>
    <t>742-R-mont-01</t>
  </si>
  <si>
    <t>Montáž a dodávka rozvaděčové skříně.</t>
  </si>
  <si>
    <t>-886336319</t>
  </si>
  <si>
    <t>742-R-mont-02</t>
  </si>
  <si>
    <t>Demontáž stávajícího rozvaděče RMAR</t>
  </si>
  <si>
    <t>1854939330</t>
  </si>
  <si>
    <t>742-R-mont-03</t>
  </si>
  <si>
    <t>Přemístění stávající výzbroje RMAR do nového rozvaděče + instalace nového regulátoru RVS a externího modulu, provést dle schématu zapojení</t>
  </si>
  <si>
    <t>1411066688</t>
  </si>
  <si>
    <t>742-PI-mont</t>
  </si>
  <si>
    <t>742-PI-mont-01</t>
  </si>
  <si>
    <t>-172333882</t>
  </si>
  <si>
    <t>742-PI-mont-02</t>
  </si>
  <si>
    <t>-1267259037</t>
  </si>
  <si>
    <t>742-PI-mont-03</t>
  </si>
  <si>
    <t>1664500998</t>
  </si>
  <si>
    <t>742-PI-mont-04</t>
  </si>
  <si>
    <t>-2042574419</t>
  </si>
  <si>
    <t>742-PI-mont-05</t>
  </si>
  <si>
    <t>-1939116870</t>
  </si>
  <si>
    <t>742-PI-mont-06</t>
  </si>
  <si>
    <t>-1893304131</t>
  </si>
  <si>
    <t>742-PI-mont-07</t>
  </si>
  <si>
    <t>389103727</t>
  </si>
  <si>
    <t>742-PI-mont-08</t>
  </si>
  <si>
    <t>1364331821</t>
  </si>
  <si>
    <t>742-RP-mont</t>
  </si>
  <si>
    <t>742-RP-mont-01</t>
  </si>
  <si>
    <t>Instalace komponent a připojení</t>
  </si>
  <si>
    <t>-1603055013</t>
  </si>
  <si>
    <t>742-RP-mont-02</t>
  </si>
  <si>
    <t>SW práce a oživení systému MaR</t>
  </si>
  <si>
    <t>1604246460</t>
  </si>
  <si>
    <t>742-MI- mont</t>
  </si>
  <si>
    <t>Montážní a inženýrská činnost</t>
  </si>
  <si>
    <t>742-MI-mont-01</t>
  </si>
  <si>
    <t>Připojení dveřního kontaktu ke dveřní cloně</t>
  </si>
  <si>
    <t>-1324977026</t>
  </si>
  <si>
    <t>742-MI-mont-02</t>
  </si>
  <si>
    <t>Stavební přípomoce</t>
  </si>
  <si>
    <t>67584714</t>
  </si>
  <si>
    <t>742-MI-mont-03</t>
  </si>
  <si>
    <t>Koordinace s ostatními profesemi</t>
  </si>
  <si>
    <t>-1249868123</t>
  </si>
  <si>
    <t>742-MI-mont-04</t>
  </si>
  <si>
    <t>Komplexní provozní zkoušky</t>
  </si>
  <si>
    <t>1714803811</t>
  </si>
  <si>
    <t>742-MI-mont-05</t>
  </si>
  <si>
    <t>Zaškolení obsluhy, nebo servisní organizace s certifikátem</t>
  </si>
  <si>
    <t>1440856402</t>
  </si>
  <si>
    <t>742-MI-mont-06</t>
  </si>
  <si>
    <t>Realizační dokumentace</t>
  </si>
  <si>
    <t>-139684654</t>
  </si>
  <si>
    <t>742-MI-mont-07</t>
  </si>
  <si>
    <t>-171506013</t>
  </si>
  <si>
    <t>2024-058-04-04 - Profese - UT</t>
  </si>
  <si>
    <t xml:space="preserve">    731 - Ústřední vytápění</t>
  </si>
  <si>
    <t xml:space="preserve">      731-Z-mat - Zařízení:</t>
  </si>
  <si>
    <t xml:space="preserve">      731-A-mat - Armatury:</t>
  </si>
  <si>
    <t xml:space="preserve">      731-P-mat - Potrubí:</t>
  </si>
  <si>
    <t xml:space="preserve">      731-PV-mat - Podlahové vytápění:</t>
  </si>
  <si>
    <t xml:space="preserve">      731-TI-mat - Tepelné izolace:</t>
  </si>
  <si>
    <t xml:space="preserve">      731-ON-mont - Ostatní náklady :</t>
  </si>
  <si>
    <t>731</t>
  </si>
  <si>
    <t>Ústřední vytápění</t>
  </si>
  <si>
    <t>731-Z-mat</t>
  </si>
  <si>
    <t>Zařízení:</t>
  </si>
  <si>
    <t>731-Z-mat-01</t>
  </si>
  <si>
    <t>Trubkový rozdělovač - viz. výkres, 2x konzole</t>
  </si>
  <si>
    <t>1182104688</t>
  </si>
  <si>
    <t>731-Z-mat-02</t>
  </si>
  <si>
    <t>Dveřní clona PA 2220 CW, dálkové ovládání</t>
  </si>
  <si>
    <t>sada</t>
  </si>
  <si>
    <t>-963716926</t>
  </si>
  <si>
    <t>731-Z-mat-03</t>
  </si>
  <si>
    <t>Regulační sestava VLSP</t>
  </si>
  <si>
    <t>1665603959</t>
  </si>
  <si>
    <t>731-Z-mat-04</t>
  </si>
  <si>
    <t>Topný registr BVE 41-200</t>
  </si>
  <si>
    <t>1127408202</t>
  </si>
  <si>
    <t>731-Z-mat-05</t>
  </si>
  <si>
    <t>Topný registr BVE 42-240</t>
  </si>
  <si>
    <t>-1077264064</t>
  </si>
  <si>
    <t>731-Z-mat-06</t>
  </si>
  <si>
    <t>Topné těleso 33-070100-50-0010</t>
  </si>
  <si>
    <t>-1026304271</t>
  </si>
  <si>
    <t>731-A-mat</t>
  </si>
  <si>
    <t>Armatury:</t>
  </si>
  <si>
    <t>731-A-mat-01</t>
  </si>
  <si>
    <t>Kolový kohout 1"</t>
  </si>
  <si>
    <t>-557871310</t>
  </si>
  <si>
    <t>731-A-mat-02</t>
  </si>
  <si>
    <t>Kolový kohout 6/4"</t>
  </si>
  <si>
    <t>-1405715534</t>
  </si>
  <si>
    <t>731-A-mat-03</t>
  </si>
  <si>
    <t>Kolový kohout 2"</t>
  </si>
  <si>
    <t>-2137310088</t>
  </si>
  <si>
    <t>731-A-mat-04</t>
  </si>
  <si>
    <t>Zpětná klapka 6/4"</t>
  </si>
  <si>
    <t>1023047604</t>
  </si>
  <si>
    <t>731-A-mat-05</t>
  </si>
  <si>
    <t>Zpětná klapka 1"</t>
  </si>
  <si>
    <t>1536900527</t>
  </si>
  <si>
    <t>731-A-mat-06</t>
  </si>
  <si>
    <t>Manometr 0-6bar</t>
  </si>
  <si>
    <t>863250044</t>
  </si>
  <si>
    <t>731-A-mat-07</t>
  </si>
  <si>
    <t>Vypouštěcí ventil 1/2"</t>
  </si>
  <si>
    <t>-1876243135</t>
  </si>
  <si>
    <t>731-A-mat-08</t>
  </si>
  <si>
    <t>Filtr 6/4"</t>
  </si>
  <si>
    <t>-645261225</t>
  </si>
  <si>
    <t>731-A-mat-09</t>
  </si>
  <si>
    <t>Filtr 1"</t>
  </si>
  <si>
    <t>-2013564064</t>
  </si>
  <si>
    <t>731-A-mat-10</t>
  </si>
  <si>
    <t>Teploměr 0-100°C</t>
  </si>
  <si>
    <t>-1913066961</t>
  </si>
  <si>
    <t>731-A-mat-11</t>
  </si>
  <si>
    <t>Trojcestný směšovací ventil VRG 131 RP 5/4", Kvs 16, pohon ARA 643</t>
  </si>
  <si>
    <t>-2109060554</t>
  </si>
  <si>
    <t>731-A-mat-12</t>
  </si>
  <si>
    <t>Trojcestný směšovací ventil VRG 131 RP 3/4", Kvs 4, pohon ARA 643</t>
  </si>
  <si>
    <t>-1851130541</t>
  </si>
  <si>
    <t>731-A-mat-13</t>
  </si>
  <si>
    <t>Oběhové čerpadlo Grundfos ALPHA 1 25-60</t>
  </si>
  <si>
    <t>529477686</t>
  </si>
  <si>
    <t>731-A-mat-14</t>
  </si>
  <si>
    <t>Oběhové čerpadlo Grundfos MAGNA 1 25-60</t>
  </si>
  <si>
    <t>-1547673018</t>
  </si>
  <si>
    <t>731-A-mat-15</t>
  </si>
  <si>
    <t>Havarijní ventil plynu PEVEKO EVPE 1050.02/L</t>
  </si>
  <si>
    <t>739359071</t>
  </si>
  <si>
    <t>731-A-mat-16</t>
  </si>
  <si>
    <t>Termostatický radiátorový ventil 1/2"</t>
  </si>
  <si>
    <t>-316246591</t>
  </si>
  <si>
    <t>731-A-mat-17</t>
  </si>
  <si>
    <t>Radiátorové šroubení</t>
  </si>
  <si>
    <t>-1552152415</t>
  </si>
  <si>
    <t>731-A-mat-18</t>
  </si>
  <si>
    <t>Termostatická hlavice</t>
  </si>
  <si>
    <t>-758310810</t>
  </si>
  <si>
    <t>731-A-mat-19</t>
  </si>
  <si>
    <t>Termostatická hlavice s oddáleným čidle (kapilára 5m)</t>
  </si>
  <si>
    <t>1421658177</t>
  </si>
  <si>
    <t>731-P-mat</t>
  </si>
  <si>
    <t>Potrubí:</t>
  </si>
  <si>
    <t>731-P-mat-01</t>
  </si>
  <si>
    <t>Ocelové potrubí 2"</t>
  </si>
  <si>
    <t>bm</t>
  </si>
  <si>
    <t>1190300333</t>
  </si>
  <si>
    <t>731-P-mat-02</t>
  </si>
  <si>
    <t>Ocelové potrubí 6/4"</t>
  </si>
  <si>
    <t>-1747256937</t>
  </si>
  <si>
    <t>731-P-mat-03</t>
  </si>
  <si>
    <t>Potrubí měděné polotvrdé, 18x1 mm</t>
  </si>
  <si>
    <t>45279861</t>
  </si>
  <si>
    <t>731-P-mat-04</t>
  </si>
  <si>
    <t>Potrubí měděné polotvrdé, 22x1 mm</t>
  </si>
  <si>
    <t>1428214472</t>
  </si>
  <si>
    <t>731-P-mat-05</t>
  </si>
  <si>
    <t>Potrubí měděné tvrdé, 28x1,5 mm</t>
  </si>
  <si>
    <t>1058982278</t>
  </si>
  <si>
    <t>731-P-mat-06</t>
  </si>
  <si>
    <t>Ocelové potrubí 57/3</t>
  </si>
  <si>
    <t>602896411</t>
  </si>
  <si>
    <t>731-P-mat-07</t>
  </si>
  <si>
    <t>Ocelové potrubí 60/3</t>
  </si>
  <si>
    <t>-1165189621</t>
  </si>
  <si>
    <t>731-P-mat-08</t>
  </si>
  <si>
    <t>PE-HD 100 63x5,8</t>
  </si>
  <si>
    <t>1810100706</t>
  </si>
  <si>
    <t>731-PV-mat</t>
  </si>
  <si>
    <t>Podlahové vytápění:</t>
  </si>
  <si>
    <t>731-PV-mat-01</t>
  </si>
  <si>
    <t>Potrubí PEXa 17x2,0 ( 120 m; 240 m; 600 m )</t>
  </si>
  <si>
    <t>1868010708</t>
  </si>
  <si>
    <t>731-PV-mat-02</t>
  </si>
  <si>
    <t>Systémová izolační deska s ochrannou fólií - 1000x500mm (0,50m2); černá - 7,5m2/15ks</t>
  </si>
  <si>
    <t>272170633</t>
  </si>
  <si>
    <t>731-PV-mat-03</t>
  </si>
  <si>
    <t>CS 553 VP - Sestava rozdělovač/sběrač - pro podlahové vytápění - skříň na ze´d</t>
  </si>
  <si>
    <t>-2123125272</t>
  </si>
  <si>
    <t>731-PV-mat-04</t>
  </si>
  <si>
    <t>Obvodový dilatační pás - samolepicí s fólií tl. 10 mm, š. 160 mm ( 50 / 250 m )</t>
  </si>
  <si>
    <t>-1615079951</t>
  </si>
  <si>
    <t>731-PV-mat-05</t>
  </si>
  <si>
    <t>Svěrné šroubení - na potrubí PEX 17 x 2 PEX-EK</t>
  </si>
  <si>
    <t>-252534514</t>
  </si>
  <si>
    <t>731-PV-mat-06</t>
  </si>
  <si>
    <t>Fixační oblouk</t>
  </si>
  <si>
    <t>-987840538</t>
  </si>
  <si>
    <t>731-TI-mat</t>
  </si>
  <si>
    <t>Tepelné izolace:</t>
  </si>
  <si>
    <t>731-TI-mat-01</t>
  </si>
  <si>
    <t>Tepelná izolace návleková 20/18</t>
  </si>
  <si>
    <t>740586433</t>
  </si>
  <si>
    <t>731-TI-mat-02</t>
  </si>
  <si>
    <t>Tepelná izolace návleková 20/22</t>
  </si>
  <si>
    <t>-1109811132</t>
  </si>
  <si>
    <t>731-TI-mat-03</t>
  </si>
  <si>
    <t>Tepelná izolace návleková 20/28</t>
  </si>
  <si>
    <t>1781746564</t>
  </si>
  <si>
    <t>731-TI-mat-04</t>
  </si>
  <si>
    <t>Tepelná izolace návleková 20/57</t>
  </si>
  <si>
    <t>-1108251343</t>
  </si>
  <si>
    <t>731-TI-mat-05</t>
  </si>
  <si>
    <t>1372961904</t>
  </si>
  <si>
    <t>731-ON-mont</t>
  </si>
  <si>
    <t>Ostatní náklady :</t>
  </si>
  <si>
    <t>731-ON-mont-01</t>
  </si>
  <si>
    <t>Topná a tlaková zkouška</t>
  </si>
  <si>
    <t>-1394884873</t>
  </si>
  <si>
    <t>731-ON-mont-02</t>
  </si>
  <si>
    <t>Propláchnutí systému</t>
  </si>
  <si>
    <t>1281968918</t>
  </si>
  <si>
    <t>731-ON-mat-01</t>
  </si>
  <si>
    <t>Pomocný montážní materiál</t>
  </si>
  <si>
    <t>1927797148</t>
  </si>
  <si>
    <t>HZS2221</t>
  </si>
  <si>
    <t>Hodinové zúčtovací sazby profesí PSV provádění stavebních instalací topenář</t>
  </si>
  <si>
    <t>-916754489</t>
  </si>
  <si>
    <t>https://podminky.urs.cz/item/CS_URS_2024_01/HZS2221</t>
  </si>
  <si>
    <t>HZS2222</t>
  </si>
  <si>
    <t>Hodinové zúčtovací sazby profesí PSV provádění stavebních instalací topenář odborný</t>
  </si>
  <si>
    <t>-1197546417</t>
  </si>
  <si>
    <t>https://podminky.urs.cz/item/CS_URS_2024_01/HZS2222</t>
  </si>
  <si>
    <t>2024-058-05 - VRN-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</si>
  <si>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</si>
  <si>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</si>
  <si>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</si>
  <si>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</si>
  <si>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</si>
  <si>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</si>
  <si>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</si>
  <si>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</si>
  <si>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</si>
  <si>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</si>
  <si>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013254000.S</t>
  </si>
  <si>
    <t>Dokumentace skutečného provedení stavby</t>
  </si>
  <si>
    <t>1024</t>
  </si>
  <si>
    <t>1467589017</t>
  </si>
  <si>
    <t>https://podminky.urs.cz/item/CS_URS_2024_01/013254000.S</t>
  </si>
  <si>
    <t>VRN3</t>
  </si>
  <si>
    <t>Zařízení staveniště</t>
  </si>
  <si>
    <t>030001000</t>
  </si>
  <si>
    <t>1825342812</t>
  </si>
  <si>
    <t>https://podminky.urs.cz/item/CS_URS_2024_01/030001000</t>
  </si>
  <si>
    <t>034503000</t>
  </si>
  <si>
    <t>Informační tabule na staveništi</t>
  </si>
  <si>
    <t>-1000207159</t>
  </si>
  <si>
    <t>https://podminky.urs.cz/item/CS_URS_2024_01/034503000</t>
  </si>
  <si>
    <t>VRN4</t>
  </si>
  <si>
    <t>Inženýrská činnost</t>
  </si>
  <si>
    <t>041403000</t>
  </si>
  <si>
    <t>Koordinátor BOZP na staveništi</t>
  </si>
  <si>
    <t>-1316100439</t>
  </si>
  <si>
    <t>https://podminky.urs.cz/item/CS_URS_2024_01/041403000</t>
  </si>
  <si>
    <t>042503000</t>
  </si>
  <si>
    <t>Plán BOZP na staveništi</t>
  </si>
  <si>
    <t>-83717234</t>
  </si>
  <si>
    <t>https://podminky.urs.cz/item/CS_URS_2024_01/042503000</t>
  </si>
  <si>
    <t>045002000.KV</t>
  </si>
  <si>
    <t>Kompletační a koordinační činnost</t>
  </si>
  <si>
    <t>951203580</t>
  </si>
  <si>
    <t>https://podminky.urs.cz/item/CS_URS_2024_01/045002000.KV</t>
  </si>
  <si>
    <t>VRN6</t>
  </si>
  <si>
    <t>Územní vlivy</t>
  </si>
  <si>
    <t>065002000</t>
  </si>
  <si>
    <t>Hlavní tituly průvodních činností a nákladů územní vlivy mimostaveništní doprava materiálů a výrobků</t>
  </si>
  <si>
    <t>118545809</t>
  </si>
  <si>
    <t>https://podminky.urs.cz/item/CS_URS_2024_01/065002000</t>
  </si>
  <si>
    <t>VRN9</t>
  </si>
  <si>
    <t>Ostatní náklady</t>
  </si>
  <si>
    <t>091002000</t>
  </si>
  <si>
    <t>Hlavní tituly průvodních činností a nákladů ostatní náklady související s objektem</t>
  </si>
  <si>
    <t>365540975</t>
  </si>
  <si>
    <t>https://podminky.urs.cz/item/CS_URS_2024_01/091002000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</si>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</sst>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vertical="top"/>
    </xf>
    <xf numFmtId="0" fontId="46" fillId="0" borderId="1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horizontal="center" vertical="center"/>
    </xf>
    <xf numFmtId="49" fontId="46" fillId="0" borderId="1" xfId="0" applyNumberFormat="1" applyFont="1" applyBorder="1" applyAlignment="1" applyProtection="1">
      <alignment horizontal="left" vertical="center"/>
    </xf>
    <xf numFmtId="0" fontId="45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HZS2221" TargetMode="External" /><Relationship Id="rId2" Type="http://schemas.openxmlformats.org/officeDocument/2006/relationships/hyperlink" Target="https://podminky.urs.cz/item/CS_URS_2024_01/HZS2222" TargetMode="External" /><Relationship Id="rId3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3254000.S" TargetMode="External" /><Relationship Id="rId2" Type="http://schemas.openxmlformats.org/officeDocument/2006/relationships/hyperlink" Target="https://podminky.urs.cz/item/CS_URS_2024_01/030001000" TargetMode="External" /><Relationship Id="rId3" Type="http://schemas.openxmlformats.org/officeDocument/2006/relationships/hyperlink" Target="https://podminky.urs.cz/item/CS_URS_2024_01/034503000" TargetMode="External" /><Relationship Id="rId4" Type="http://schemas.openxmlformats.org/officeDocument/2006/relationships/hyperlink" Target="https://podminky.urs.cz/item/CS_URS_2024_01/041403000" TargetMode="External" /><Relationship Id="rId5" Type="http://schemas.openxmlformats.org/officeDocument/2006/relationships/hyperlink" Target="https://podminky.urs.cz/item/CS_URS_2024_01/042503000" TargetMode="External" /><Relationship Id="rId6" Type="http://schemas.openxmlformats.org/officeDocument/2006/relationships/hyperlink" Target="https://podminky.urs.cz/item/CS_URS_2024_01/045002000.KV" TargetMode="External" /><Relationship Id="rId7" Type="http://schemas.openxmlformats.org/officeDocument/2006/relationships/hyperlink" Target="https://podminky.urs.cz/item/CS_URS_2024_01/065002000" TargetMode="External" /><Relationship Id="rId8" Type="http://schemas.openxmlformats.org/officeDocument/2006/relationships/hyperlink" Target="https://podminky.urs.cz/item/CS_URS_2024_01/091002000" TargetMode="External" /><Relationship Id="rId9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2211101" TargetMode="External" /><Relationship Id="rId2" Type="http://schemas.openxmlformats.org/officeDocument/2006/relationships/hyperlink" Target="https://podminky.urs.cz/item/CS_URS_2024_01/162211311" TargetMode="External" /><Relationship Id="rId3" Type="http://schemas.openxmlformats.org/officeDocument/2006/relationships/hyperlink" Target="https://podminky.urs.cz/item/CS_URS_2024_01/162211319" TargetMode="External" /><Relationship Id="rId4" Type="http://schemas.openxmlformats.org/officeDocument/2006/relationships/hyperlink" Target="https://podminky.urs.cz/item/CS_URS_2024_01/162751117" TargetMode="External" /><Relationship Id="rId5" Type="http://schemas.openxmlformats.org/officeDocument/2006/relationships/hyperlink" Target="https://podminky.urs.cz/item/CS_URS_2024_01/162751119" TargetMode="External" /><Relationship Id="rId6" Type="http://schemas.openxmlformats.org/officeDocument/2006/relationships/hyperlink" Target="https://podminky.urs.cz/item/CS_URS_2024_01/167111101" TargetMode="External" /><Relationship Id="rId7" Type="http://schemas.openxmlformats.org/officeDocument/2006/relationships/hyperlink" Target="https://podminky.urs.cz/item/CS_URS_2024_01/171201221" TargetMode="External" /><Relationship Id="rId8" Type="http://schemas.openxmlformats.org/officeDocument/2006/relationships/hyperlink" Target="https://podminky.urs.cz/item/CS_URS_2024_01/171251201" TargetMode="External" /><Relationship Id="rId9" Type="http://schemas.openxmlformats.org/officeDocument/2006/relationships/hyperlink" Target="https://podminky.urs.cz/item/CS_URS_2024_01/949101112" TargetMode="External" /><Relationship Id="rId10" Type="http://schemas.openxmlformats.org/officeDocument/2006/relationships/hyperlink" Target="https://podminky.urs.cz/item/CS_URS_2024_01/985131311" TargetMode="External" /><Relationship Id="rId11" Type="http://schemas.openxmlformats.org/officeDocument/2006/relationships/hyperlink" Target="https://podminky.urs.cz/item/CS_URS_2024_01/961055111" TargetMode="External" /><Relationship Id="rId12" Type="http://schemas.openxmlformats.org/officeDocument/2006/relationships/hyperlink" Target="https://podminky.urs.cz/item/CS_URS_2024_01/965042141" TargetMode="External" /><Relationship Id="rId13" Type="http://schemas.openxmlformats.org/officeDocument/2006/relationships/hyperlink" Target="https://podminky.urs.cz/item/CS_URS_2024_01/965082933" TargetMode="External" /><Relationship Id="rId14" Type="http://schemas.openxmlformats.org/officeDocument/2006/relationships/hyperlink" Target="https://podminky.urs.cz/item/CS_URS_2024_01/968062559" TargetMode="External" /><Relationship Id="rId15" Type="http://schemas.openxmlformats.org/officeDocument/2006/relationships/hyperlink" Target="https://podminky.urs.cz/item/CS_URS_2024_01/969031111" TargetMode="External" /><Relationship Id="rId16" Type="http://schemas.openxmlformats.org/officeDocument/2006/relationships/hyperlink" Target="https://podminky.urs.cz/item/CS_URS_2024_01/973031325" TargetMode="External" /><Relationship Id="rId17" Type="http://schemas.openxmlformats.org/officeDocument/2006/relationships/hyperlink" Target="https://podminky.urs.cz/item/CS_URS_2024_01/997013151" TargetMode="External" /><Relationship Id="rId18" Type="http://schemas.openxmlformats.org/officeDocument/2006/relationships/hyperlink" Target="https://podminky.urs.cz/item/CS_URS_2024_01/997013501" TargetMode="External" /><Relationship Id="rId19" Type="http://schemas.openxmlformats.org/officeDocument/2006/relationships/hyperlink" Target="https://podminky.urs.cz/item/CS_URS_2024_01/997013509" TargetMode="External" /><Relationship Id="rId20" Type="http://schemas.openxmlformats.org/officeDocument/2006/relationships/hyperlink" Target="https://podminky.urs.cz/item/CS_URS_2024_01/997013601" TargetMode="External" /><Relationship Id="rId21" Type="http://schemas.openxmlformats.org/officeDocument/2006/relationships/hyperlink" Target="https://podminky.urs.cz/item/CS_URS_2024_01/997013602" TargetMode="External" /><Relationship Id="rId22" Type="http://schemas.openxmlformats.org/officeDocument/2006/relationships/hyperlink" Target="https://podminky.urs.cz/item/CS_URS_2024_01/997013603" TargetMode="External" /><Relationship Id="rId23" Type="http://schemas.openxmlformats.org/officeDocument/2006/relationships/hyperlink" Target="https://podminky.urs.cz/item/CS_URS_2024_01/997013631" TargetMode="External" /><Relationship Id="rId24" Type="http://schemas.openxmlformats.org/officeDocument/2006/relationships/hyperlink" Target="https://podminky.urs.cz/item/CS_URS_2024_01/997013655" TargetMode="External" /><Relationship Id="rId25" Type="http://schemas.openxmlformats.org/officeDocument/2006/relationships/hyperlink" Target="https://podminky.urs.cz/item/CS_URS_2024_01/997013811" TargetMode="External" /><Relationship Id="rId26" Type="http://schemas.openxmlformats.org/officeDocument/2006/relationships/hyperlink" Target="https://podminky.urs.cz/item/CS_URS_2024_01/997013814" TargetMode="External" /><Relationship Id="rId27" Type="http://schemas.openxmlformats.org/officeDocument/2006/relationships/hyperlink" Target="https://podminky.urs.cz/item/CS_URS_2024_01/998018001" TargetMode="External" /><Relationship Id="rId28" Type="http://schemas.openxmlformats.org/officeDocument/2006/relationships/hyperlink" Target="https://podminky.urs.cz/item/CS_URS_2024_01/711131811" TargetMode="External" /><Relationship Id="rId29" Type="http://schemas.openxmlformats.org/officeDocument/2006/relationships/hyperlink" Target="https://podminky.urs.cz/item/CS_URS_2024_01/741371845" TargetMode="External" /><Relationship Id="rId30" Type="http://schemas.openxmlformats.org/officeDocument/2006/relationships/hyperlink" Target="https://podminky.urs.cz/item/CS_URS_2024_01/742210821" TargetMode="External" /><Relationship Id="rId31" Type="http://schemas.openxmlformats.org/officeDocument/2006/relationships/hyperlink" Target="https://podminky.urs.cz/item/CS_URS_2024_01/762631803" TargetMode="External" /><Relationship Id="rId32" Type="http://schemas.openxmlformats.org/officeDocument/2006/relationships/hyperlink" Target="https://podminky.urs.cz/item/CS_URS_2024_01/766221811" TargetMode="External" /><Relationship Id="rId33" Type="http://schemas.openxmlformats.org/officeDocument/2006/relationships/hyperlink" Target="https://podminky.urs.cz/item/CS_URS_2024_01/766691915" TargetMode="External" /><Relationship Id="rId34" Type="http://schemas.openxmlformats.org/officeDocument/2006/relationships/hyperlink" Target="https://podminky.urs.cz/item/CS_URS_2024_01/766691917" TargetMode="External" /><Relationship Id="rId35" Type="http://schemas.openxmlformats.org/officeDocument/2006/relationships/hyperlink" Target="https://podminky.urs.cz/item/CS_URS_2024_01/767114811" TargetMode="External" /><Relationship Id="rId36" Type="http://schemas.openxmlformats.org/officeDocument/2006/relationships/hyperlink" Target="https://podminky.urs.cz/item/CS_URS_2024_01/772521811" TargetMode="External" /><Relationship Id="rId37" Type="http://schemas.openxmlformats.org/officeDocument/2006/relationships/hyperlink" Target="https://podminky.urs.cz/item/CS_URS_2024_01/772523811" TargetMode="External" /><Relationship Id="rId38" Type="http://schemas.openxmlformats.org/officeDocument/2006/relationships/hyperlink" Target="https://podminky.urs.cz/item/CS_URS_2024_01/772991441" TargetMode="External" /><Relationship Id="rId39" Type="http://schemas.openxmlformats.org/officeDocument/2006/relationships/hyperlink" Target="https://podminky.urs.cz/item/CS_URS_2024_01/998772121" TargetMode="External" /><Relationship Id="rId40" Type="http://schemas.openxmlformats.org/officeDocument/2006/relationships/hyperlink" Target="https://podminky.urs.cz/item/CS_URS_2024_01/784121003" TargetMode="External" /><Relationship Id="rId41" Type="http://schemas.openxmlformats.org/officeDocument/2006/relationships/hyperlink" Target="https://podminky.urs.cz/item/CS_URS_2024_01/784121013" TargetMode="External" /><Relationship Id="rId4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899722114" TargetMode="External" /><Relationship Id="rId2" Type="http://schemas.openxmlformats.org/officeDocument/2006/relationships/hyperlink" Target="https://podminky.urs.cz/item/CS_URS_2024_01/171152501" TargetMode="External" /><Relationship Id="rId3" Type="http://schemas.openxmlformats.org/officeDocument/2006/relationships/hyperlink" Target="https://podminky.urs.cz/item/CS_URS_2024_01/174111101" TargetMode="External" /><Relationship Id="rId4" Type="http://schemas.openxmlformats.org/officeDocument/2006/relationships/hyperlink" Target="https://podminky.urs.cz/item/CS_URS_2024_01/271532212" TargetMode="External" /><Relationship Id="rId5" Type="http://schemas.openxmlformats.org/officeDocument/2006/relationships/hyperlink" Target="https://podminky.urs.cz/item/CS_URS_2024_01/273313611" TargetMode="External" /><Relationship Id="rId6" Type="http://schemas.openxmlformats.org/officeDocument/2006/relationships/hyperlink" Target="https://podminky.urs.cz/item/CS_URS_2024_01/273321311" TargetMode="External" /><Relationship Id="rId7" Type="http://schemas.openxmlformats.org/officeDocument/2006/relationships/hyperlink" Target="https://podminky.urs.cz/item/CS_URS_2024_01/273351121" TargetMode="External" /><Relationship Id="rId8" Type="http://schemas.openxmlformats.org/officeDocument/2006/relationships/hyperlink" Target="https://podminky.urs.cz/item/CS_URS_2024_01/273351122" TargetMode="External" /><Relationship Id="rId9" Type="http://schemas.openxmlformats.org/officeDocument/2006/relationships/hyperlink" Target="https://podminky.urs.cz/item/CS_URS_2024_01/273362021" TargetMode="External" /><Relationship Id="rId10" Type="http://schemas.openxmlformats.org/officeDocument/2006/relationships/hyperlink" Target="https://podminky.urs.cz/item/CS_URS_2024_01/274313611" TargetMode="External" /><Relationship Id="rId11" Type="http://schemas.openxmlformats.org/officeDocument/2006/relationships/hyperlink" Target="https://podminky.urs.cz/item/CS_URS_2024_01/274351121" TargetMode="External" /><Relationship Id="rId12" Type="http://schemas.openxmlformats.org/officeDocument/2006/relationships/hyperlink" Target="https://podminky.urs.cz/item/CS_URS_2024_01/274351122" TargetMode="External" /><Relationship Id="rId13" Type="http://schemas.openxmlformats.org/officeDocument/2006/relationships/hyperlink" Target="https://podminky.urs.cz/item/CS_URS_2024_01/413232221" TargetMode="External" /><Relationship Id="rId14" Type="http://schemas.openxmlformats.org/officeDocument/2006/relationships/hyperlink" Target="https://podminky.urs.cz/item/CS_URS_2024_01/434191423" TargetMode="External" /><Relationship Id="rId15" Type="http://schemas.openxmlformats.org/officeDocument/2006/relationships/hyperlink" Target="https://podminky.urs.cz/item/CS_URS_2024_01/451573111" TargetMode="External" /><Relationship Id="rId16" Type="http://schemas.openxmlformats.org/officeDocument/2006/relationships/hyperlink" Target="https://podminky.urs.cz/item/CS_URS_2024_01/611315416" TargetMode="External" /><Relationship Id="rId17" Type="http://schemas.openxmlformats.org/officeDocument/2006/relationships/hyperlink" Target="https://podminky.urs.cz/item/CS_URS_2024_01/612315417" TargetMode="External" /><Relationship Id="rId18" Type="http://schemas.openxmlformats.org/officeDocument/2006/relationships/hyperlink" Target="https://podminky.urs.cz/item/CS_URS_2024_01/632441215" TargetMode="External" /><Relationship Id="rId19" Type="http://schemas.openxmlformats.org/officeDocument/2006/relationships/hyperlink" Target="https://podminky.urs.cz/item/CS_URS_2024_01/632441291" TargetMode="External" /><Relationship Id="rId20" Type="http://schemas.openxmlformats.org/officeDocument/2006/relationships/hyperlink" Target="https://podminky.urs.cz/item/CS_URS_2024_01/632441291" TargetMode="External" /><Relationship Id="rId21" Type="http://schemas.openxmlformats.org/officeDocument/2006/relationships/hyperlink" Target="https://podminky.urs.cz/item/CS_URS_2024_01/622135002" TargetMode="External" /><Relationship Id="rId22" Type="http://schemas.openxmlformats.org/officeDocument/2006/relationships/hyperlink" Target="https://podminky.urs.cz/item/CS_URS_2024_01/629995101" TargetMode="External" /><Relationship Id="rId23" Type="http://schemas.openxmlformats.org/officeDocument/2006/relationships/hyperlink" Target="https://podminky.urs.cz/item/CS_URS_2024_01/899722114" TargetMode="External" /><Relationship Id="rId24" Type="http://schemas.openxmlformats.org/officeDocument/2006/relationships/hyperlink" Target="https://podminky.urs.cz/item/CS_URS_2024_01/949101112" TargetMode="External" /><Relationship Id="rId25" Type="http://schemas.openxmlformats.org/officeDocument/2006/relationships/hyperlink" Target="https://podminky.urs.cz/item/CS_URS_2024_01/952901114" TargetMode="External" /><Relationship Id="rId26" Type="http://schemas.openxmlformats.org/officeDocument/2006/relationships/hyperlink" Target="https://podminky.urs.cz/item/CS_URS_2024_01/998018001" TargetMode="External" /><Relationship Id="rId27" Type="http://schemas.openxmlformats.org/officeDocument/2006/relationships/hyperlink" Target="https://podminky.urs.cz/item/CS_URS_2024_01/711111001" TargetMode="External" /><Relationship Id="rId28" Type="http://schemas.openxmlformats.org/officeDocument/2006/relationships/hyperlink" Target="https://podminky.urs.cz/item/CS_URS_2024_01/711112001" TargetMode="External" /><Relationship Id="rId29" Type="http://schemas.openxmlformats.org/officeDocument/2006/relationships/hyperlink" Target="https://podminky.urs.cz/item/CS_URS_2024_01/711141559" TargetMode="External" /><Relationship Id="rId30" Type="http://schemas.openxmlformats.org/officeDocument/2006/relationships/hyperlink" Target="https://podminky.urs.cz/item/CS_URS_2024_01/711142559" TargetMode="External" /><Relationship Id="rId31" Type="http://schemas.openxmlformats.org/officeDocument/2006/relationships/hyperlink" Target="https://podminky.urs.cz/item/CS_URS_2024_01/998711121" TargetMode="External" /><Relationship Id="rId32" Type="http://schemas.openxmlformats.org/officeDocument/2006/relationships/hyperlink" Target="https://podminky.urs.cz/item/CS_URS_2024_01/713121111" TargetMode="External" /><Relationship Id="rId33" Type="http://schemas.openxmlformats.org/officeDocument/2006/relationships/hyperlink" Target="https://podminky.urs.cz/item/CS_URS_2024_01/713191132" TargetMode="External" /><Relationship Id="rId34" Type="http://schemas.openxmlformats.org/officeDocument/2006/relationships/hyperlink" Target="https://podminky.urs.cz/item/CS_URS_2024_01/998713121" TargetMode="External" /><Relationship Id="rId35" Type="http://schemas.openxmlformats.org/officeDocument/2006/relationships/hyperlink" Target="https://podminky.urs.cz/item/CS_URS_2024_01/762512255" TargetMode="External" /><Relationship Id="rId36" Type="http://schemas.openxmlformats.org/officeDocument/2006/relationships/hyperlink" Target="https://podminky.urs.cz/item/CS_URS_2024_01/762595001" TargetMode="External" /><Relationship Id="rId37" Type="http://schemas.openxmlformats.org/officeDocument/2006/relationships/hyperlink" Target="https://podminky.urs.cz/item/CS_URS_2024_01/998762121" TargetMode="External" /><Relationship Id="rId38" Type="http://schemas.openxmlformats.org/officeDocument/2006/relationships/hyperlink" Target="https://podminky.urs.cz/item/CS_URS_2024_01/7666619.R" TargetMode="External" /><Relationship Id="rId39" Type="http://schemas.openxmlformats.org/officeDocument/2006/relationships/hyperlink" Target="https://podminky.urs.cz/item/CS_URS_2024_01/767531121" TargetMode="External" /><Relationship Id="rId40" Type="http://schemas.openxmlformats.org/officeDocument/2006/relationships/hyperlink" Target="https://podminky.urs.cz/item/CS_URS_2024_01/767531215" TargetMode="External" /><Relationship Id="rId41" Type="http://schemas.openxmlformats.org/officeDocument/2006/relationships/hyperlink" Target="https://podminky.urs.cz/item/CS_URS_2024_01/767995116" TargetMode="External" /><Relationship Id="rId42" Type="http://schemas.openxmlformats.org/officeDocument/2006/relationships/hyperlink" Target="https://podminky.urs.cz/item/CS_URS_2024_01/998767121" TargetMode="External" /><Relationship Id="rId43" Type="http://schemas.openxmlformats.org/officeDocument/2006/relationships/hyperlink" Target="https://podminky.urs.cz/item/CS_URS_2024_01/772211413" TargetMode="External" /><Relationship Id="rId44" Type="http://schemas.openxmlformats.org/officeDocument/2006/relationships/hyperlink" Target="https://podminky.urs.cz/item/CS_URS_2024_01/772231312" TargetMode="External" /><Relationship Id="rId45" Type="http://schemas.openxmlformats.org/officeDocument/2006/relationships/hyperlink" Target="https://podminky.urs.cz/item/CS_URS_2024_01/772521240" TargetMode="External" /><Relationship Id="rId46" Type="http://schemas.openxmlformats.org/officeDocument/2006/relationships/hyperlink" Target="https://podminky.urs.cz/item/CS_URS_2024_01/772521250" TargetMode="External" /><Relationship Id="rId47" Type="http://schemas.openxmlformats.org/officeDocument/2006/relationships/hyperlink" Target="https://podminky.urs.cz/item/CS_URS_2024_01/998772121" TargetMode="External" /><Relationship Id="rId48" Type="http://schemas.openxmlformats.org/officeDocument/2006/relationships/hyperlink" Target="https://podminky.urs.cz/item/CS_URS_2024_01/784171101" TargetMode="External" /><Relationship Id="rId49" Type="http://schemas.openxmlformats.org/officeDocument/2006/relationships/hyperlink" Target="https://podminky.urs.cz/item/CS_URS_2024_01/784171111" TargetMode="External" /><Relationship Id="rId50" Type="http://schemas.openxmlformats.org/officeDocument/2006/relationships/hyperlink" Target="https://podminky.urs.cz/item/CS_URS_2024_01/784181111.1" TargetMode="External" /><Relationship Id="rId51" Type="http://schemas.openxmlformats.org/officeDocument/2006/relationships/hyperlink" Target="https://podminky.urs.cz/item/CS_URS_2024_01/784191001" TargetMode="External" /><Relationship Id="rId52" Type="http://schemas.openxmlformats.org/officeDocument/2006/relationships/hyperlink" Target="https://podminky.urs.cz/item/CS_URS_2024_01/784191005" TargetMode="External" /><Relationship Id="rId53" Type="http://schemas.openxmlformats.org/officeDocument/2006/relationships/hyperlink" Target="https://podminky.urs.cz/item/CS_URS_2024_01/784191007" TargetMode="External" /><Relationship Id="rId54" Type="http://schemas.openxmlformats.org/officeDocument/2006/relationships/hyperlink" Target="https://podminky.urs.cz/item/CS_URS_2024_01/784211101" TargetMode="External" /><Relationship Id="rId55" Type="http://schemas.openxmlformats.org/officeDocument/2006/relationships/hyperlink" Target="https://podminky.urs.cz/item/CS_URS_2024_01/998787111" TargetMode="External" /><Relationship Id="rId5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97013151" TargetMode="External" /><Relationship Id="rId2" Type="http://schemas.openxmlformats.org/officeDocument/2006/relationships/hyperlink" Target="https://podminky.urs.cz/item/CS_URS_2024_01/997013501" TargetMode="External" /><Relationship Id="rId3" Type="http://schemas.openxmlformats.org/officeDocument/2006/relationships/hyperlink" Target="https://podminky.urs.cz/item/CS_URS_2024_01/997013509" TargetMode="External" /><Relationship Id="rId4" Type="http://schemas.openxmlformats.org/officeDocument/2006/relationships/hyperlink" Target="https://podminky.urs.cz/item/CS_URS_2024_01/997013631" TargetMode="External" /><Relationship Id="rId5" Type="http://schemas.openxmlformats.org/officeDocument/2006/relationships/hyperlink" Target="https://podminky.urs.cz/item/CS_URS_2024_01/997013811" TargetMode="External" /><Relationship Id="rId6" Type="http://schemas.openxmlformats.org/officeDocument/2006/relationships/hyperlink" Target="https://podminky.urs.cz/item/CS_URS_2024_01/741371845" TargetMode="External" /><Relationship Id="rId7" Type="http://schemas.openxmlformats.org/officeDocument/2006/relationships/hyperlink" Target="https://podminky.urs.cz/item/CS_URS_2024_01/742210821" TargetMode="External" /><Relationship Id="rId8" Type="http://schemas.openxmlformats.org/officeDocument/2006/relationships/hyperlink" Target="https://podminky.urs.cz/item/CS_URS_2024_01/762512811" TargetMode="External" /><Relationship Id="rId9" Type="http://schemas.openxmlformats.org/officeDocument/2006/relationships/hyperlink" Target="https://podminky.urs.cz/item/CS_URS_2024_01/762521812" TargetMode="External" /><Relationship Id="rId10" Type="http://schemas.openxmlformats.org/officeDocument/2006/relationships/hyperlink" Target="https://podminky.urs.cz/item/CS_URS_2024_01/784121003" TargetMode="External" /><Relationship Id="rId11" Type="http://schemas.openxmlformats.org/officeDocument/2006/relationships/hyperlink" Target="https://podminky.urs.cz/item/CS_URS_2024_01/784121013" TargetMode="External" /><Relationship Id="rId1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611315416" TargetMode="External" /><Relationship Id="rId2" Type="http://schemas.openxmlformats.org/officeDocument/2006/relationships/hyperlink" Target="https://podminky.urs.cz/item/CS_URS_2024_01/612315417" TargetMode="External" /><Relationship Id="rId3" Type="http://schemas.openxmlformats.org/officeDocument/2006/relationships/hyperlink" Target="https://podminky.urs.cz/item/CS_URS_2024_01/949101112" TargetMode="External" /><Relationship Id="rId4" Type="http://schemas.openxmlformats.org/officeDocument/2006/relationships/hyperlink" Target="https://podminky.urs.cz/item/CS_URS_2024_01/952901114" TargetMode="External" /><Relationship Id="rId5" Type="http://schemas.openxmlformats.org/officeDocument/2006/relationships/hyperlink" Target="https://podminky.urs.cz/item/CS_URS_2024_01/998018001" TargetMode="External" /><Relationship Id="rId6" Type="http://schemas.openxmlformats.org/officeDocument/2006/relationships/hyperlink" Target="https://podminky.urs.cz/item/CS_URS_2024_01/772524913" TargetMode="External" /><Relationship Id="rId7" Type="http://schemas.openxmlformats.org/officeDocument/2006/relationships/hyperlink" Target="https://podminky.urs.cz/item/CS_URS_2024_01/772591911" TargetMode="External" /><Relationship Id="rId8" Type="http://schemas.openxmlformats.org/officeDocument/2006/relationships/hyperlink" Target="https://podminky.urs.cz/item/CS_URS_2024_01/772591912" TargetMode="External" /><Relationship Id="rId9" Type="http://schemas.openxmlformats.org/officeDocument/2006/relationships/hyperlink" Target="https://podminky.urs.cz/item/CS_URS_2024_01/772591916" TargetMode="External" /><Relationship Id="rId10" Type="http://schemas.openxmlformats.org/officeDocument/2006/relationships/hyperlink" Target="https://podminky.urs.cz/item/CS_URS_2024_01/772591922" TargetMode="External" /><Relationship Id="rId11" Type="http://schemas.openxmlformats.org/officeDocument/2006/relationships/hyperlink" Target="https://podminky.urs.cz/item/CS_URS_2024_01/772591923" TargetMode="External" /><Relationship Id="rId12" Type="http://schemas.openxmlformats.org/officeDocument/2006/relationships/hyperlink" Target="https://podminky.urs.cz/item/CS_URS_2024_01/784171101" TargetMode="External" /><Relationship Id="rId13" Type="http://schemas.openxmlformats.org/officeDocument/2006/relationships/hyperlink" Target="https://podminky.urs.cz/item/CS_URS_2024_01/784171111" TargetMode="External" /><Relationship Id="rId14" Type="http://schemas.openxmlformats.org/officeDocument/2006/relationships/hyperlink" Target="https://podminky.urs.cz/item/CS_URS_2024_01/784181111.1" TargetMode="External" /><Relationship Id="rId15" Type="http://schemas.openxmlformats.org/officeDocument/2006/relationships/hyperlink" Target="https://podminky.urs.cz/item/CS_URS_2024_01/784191001" TargetMode="External" /><Relationship Id="rId16" Type="http://schemas.openxmlformats.org/officeDocument/2006/relationships/hyperlink" Target="https://podminky.urs.cz/item/CS_URS_2024_01/784191005" TargetMode="External" /><Relationship Id="rId17" Type="http://schemas.openxmlformats.org/officeDocument/2006/relationships/hyperlink" Target="https://podminky.urs.cz/item/CS_URS_2024_01/784191007" TargetMode="External" /><Relationship Id="rId18" Type="http://schemas.openxmlformats.org/officeDocument/2006/relationships/hyperlink" Target="https://podminky.urs.cz/item/CS_URS_2024_01/784211101" TargetMode="External" /><Relationship Id="rId1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97013151" TargetMode="External" /><Relationship Id="rId2" Type="http://schemas.openxmlformats.org/officeDocument/2006/relationships/hyperlink" Target="https://podminky.urs.cz/item/CS_URS_2024_01/997013501" TargetMode="External" /><Relationship Id="rId3" Type="http://schemas.openxmlformats.org/officeDocument/2006/relationships/hyperlink" Target="https://podminky.urs.cz/item/CS_URS_2024_01/997013509" TargetMode="External" /><Relationship Id="rId4" Type="http://schemas.openxmlformats.org/officeDocument/2006/relationships/hyperlink" Target="https://podminky.urs.cz/item/CS_URS_2024_01/997013631" TargetMode="External" /><Relationship Id="rId5" Type="http://schemas.openxmlformats.org/officeDocument/2006/relationships/hyperlink" Target="https://podminky.urs.cz/item/CS_URS_2024_01/997013811" TargetMode="External" /><Relationship Id="rId6" Type="http://schemas.openxmlformats.org/officeDocument/2006/relationships/hyperlink" Target="https://podminky.urs.cz/item/CS_URS_2024_01/997013812" TargetMode="External" /><Relationship Id="rId7" Type="http://schemas.openxmlformats.org/officeDocument/2006/relationships/hyperlink" Target="https://podminky.urs.cz/item/CS_URS_2024_01/725310823" TargetMode="External" /><Relationship Id="rId8" Type="http://schemas.openxmlformats.org/officeDocument/2006/relationships/hyperlink" Target="https://podminky.urs.cz/item/CS_URS_2024_01/725820801" TargetMode="External" /><Relationship Id="rId9" Type="http://schemas.openxmlformats.org/officeDocument/2006/relationships/hyperlink" Target="https://podminky.urs.cz/item/CS_URS_2024_01/725850800" TargetMode="External" /><Relationship Id="rId10" Type="http://schemas.openxmlformats.org/officeDocument/2006/relationships/hyperlink" Target="https://podminky.urs.cz/item/CS_URS_2024_01/725860811" TargetMode="External" /><Relationship Id="rId11" Type="http://schemas.openxmlformats.org/officeDocument/2006/relationships/hyperlink" Target="https://podminky.urs.cz/item/CS_URS_2024_01/741371845" TargetMode="External" /><Relationship Id="rId12" Type="http://schemas.openxmlformats.org/officeDocument/2006/relationships/hyperlink" Target="https://podminky.urs.cz/item/CS_URS_2024_01/742210821" TargetMode="External" /><Relationship Id="rId13" Type="http://schemas.openxmlformats.org/officeDocument/2006/relationships/hyperlink" Target="https://podminky.urs.cz/item/CS_URS_2024_01/763111811" TargetMode="External" /><Relationship Id="rId14" Type="http://schemas.openxmlformats.org/officeDocument/2006/relationships/hyperlink" Target="https://podminky.urs.cz/item/CS_URS_2024_01/763131821" TargetMode="External" /><Relationship Id="rId15" Type="http://schemas.openxmlformats.org/officeDocument/2006/relationships/hyperlink" Target="https://podminky.urs.cz/item/CS_URS_2024_01/766411812" TargetMode="External" /><Relationship Id="rId16" Type="http://schemas.openxmlformats.org/officeDocument/2006/relationships/hyperlink" Target="https://podminky.urs.cz/item/CS_URS_2024_01/766411822" TargetMode="External" /><Relationship Id="rId17" Type="http://schemas.openxmlformats.org/officeDocument/2006/relationships/hyperlink" Target="https://podminky.urs.cz/item/CS_URS_2024_01/766812830" TargetMode="External" /><Relationship Id="rId18" Type="http://schemas.openxmlformats.org/officeDocument/2006/relationships/hyperlink" Target="https://podminky.urs.cz/item/CS_URS_2024_01/784121003" TargetMode="External" /><Relationship Id="rId19" Type="http://schemas.openxmlformats.org/officeDocument/2006/relationships/hyperlink" Target="https://podminky.urs.cz/item/CS_URS_2024_01/784121013" TargetMode="External" /><Relationship Id="rId20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611315416" TargetMode="External" /><Relationship Id="rId2" Type="http://schemas.openxmlformats.org/officeDocument/2006/relationships/hyperlink" Target="https://podminky.urs.cz/item/CS_URS_2024_01/612315417" TargetMode="External" /><Relationship Id="rId3" Type="http://schemas.openxmlformats.org/officeDocument/2006/relationships/hyperlink" Target="https://podminky.urs.cz/item/CS_URS_2024_01/949101112" TargetMode="External" /><Relationship Id="rId4" Type="http://schemas.openxmlformats.org/officeDocument/2006/relationships/hyperlink" Target="https://podminky.urs.cz/item/CS_URS_2024_01/952901114" TargetMode="External" /><Relationship Id="rId5" Type="http://schemas.openxmlformats.org/officeDocument/2006/relationships/hyperlink" Target="https://podminky.urs.cz/item/CS_URS_2024_01/998018001" TargetMode="External" /><Relationship Id="rId6" Type="http://schemas.openxmlformats.org/officeDocument/2006/relationships/hyperlink" Target="https://podminky.urs.cz/item/CS_URS_2024_01/772524913" TargetMode="External" /><Relationship Id="rId7" Type="http://schemas.openxmlformats.org/officeDocument/2006/relationships/hyperlink" Target="https://podminky.urs.cz/item/CS_URS_2024_01/772591911" TargetMode="External" /><Relationship Id="rId8" Type="http://schemas.openxmlformats.org/officeDocument/2006/relationships/hyperlink" Target="https://podminky.urs.cz/item/CS_URS_2024_01/772591912" TargetMode="External" /><Relationship Id="rId9" Type="http://schemas.openxmlformats.org/officeDocument/2006/relationships/hyperlink" Target="https://podminky.urs.cz/item/CS_URS_2024_01/772591916" TargetMode="External" /><Relationship Id="rId10" Type="http://schemas.openxmlformats.org/officeDocument/2006/relationships/hyperlink" Target="https://podminky.urs.cz/item/CS_URS_2024_01/772591922" TargetMode="External" /><Relationship Id="rId11" Type="http://schemas.openxmlformats.org/officeDocument/2006/relationships/hyperlink" Target="https://podminky.urs.cz/item/CS_URS_2024_01/772591923" TargetMode="External" /><Relationship Id="rId12" Type="http://schemas.openxmlformats.org/officeDocument/2006/relationships/hyperlink" Target="https://podminky.urs.cz/item/CS_URS_2024_01/784171101" TargetMode="External" /><Relationship Id="rId13" Type="http://schemas.openxmlformats.org/officeDocument/2006/relationships/hyperlink" Target="https://podminky.urs.cz/item/CS_URS_2024_01/784171111" TargetMode="External" /><Relationship Id="rId14" Type="http://schemas.openxmlformats.org/officeDocument/2006/relationships/hyperlink" Target="https://podminky.urs.cz/item/CS_URS_2024_01/784181111.1" TargetMode="External" /><Relationship Id="rId15" Type="http://schemas.openxmlformats.org/officeDocument/2006/relationships/hyperlink" Target="https://podminky.urs.cz/item/CS_URS_2024_01/784191001" TargetMode="External" /><Relationship Id="rId16" Type="http://schemas.openxmlformats.org/officeDocument/2006/relationships/hyperlink" Target="https://podminky.urs.cz/item/CS_URS_2024_01/784191005" TargetMode="External" /><Relationship Id="rId17" Type="http://schemas.openxmlformats.org/officeDocument/2006/relationships/hyperlink" Target="https://podminky.urs.cz/item/CS_URS_2024_01/784191007" TargetMode="External" /><Relationship Id="rId18" Type="http://schemas.openxmlformats.org/officeDocument/2006/relationships/hyperlink" Target="https://podminky.urs.cz/item/CS_URS_2024_01/784211101" TargetMode="External" /><Relationship Id="rId19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98741311" TargetMode="External" /><Relationship Id="rId2" Type="http://schemas.openxmlformats.org/officeDocument/2006/relationships/hyperlink" Target="https://podminky.urs.cz/item/CS_URS_2024_01/HZS1292" TargetMode="External" /><Relationship Id="rId3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2024-058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RECEPCE, SPOLEČENSKÝ SÁL A DENNÍ MÍSTNOST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Oblastní muzeum Praha - východ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17. 6. 2024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25.6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Oblastní muzeum,Masarykovo náměstí 97,Brandýs n.L.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>ing. arch. Jiří Sedláček, Kladská 25, Praha 2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>Ing. Dana Mlejnková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ROUND(AG55+AG58+AG61+AG64+AG69,2)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ROUND(AS55+AS58+AS61+AS64+AS69,2)</f>
        <v>0</v>
      </c>
      <c r="AT54" s="105">
        <f>ROUND(SUM(AV54:AW54),2)</f>
        <v>0</v>
      </c>
      <c r="AU54" s="106">
        <f>ROUND(AU55+AU58+AU61+AU64+AU69,5)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ROUND(AZ55+AZ58+AZ61+AZ64+AZ69,2)</f>
        <v>0</v>
      </c>
      <c r="BA54" s="105">
        <f>ROUND(BA55+BA58+BA61+BA64+BA69,2)</f>
        <v>0</v>
      </c>
      <c r="BB54" s="105">
        <f>ROUND(BB55+BB58+BB61+BB64+BB69,2)</f>
        <v>0</v>
      </c>
      <c r="BC54" s="105">
        <f>ROUND(BC55+BC58+BC61+BC64+BC69,2)</f>
        <v>0</v>
      </c>
      <c r="BD54" s="107">
        <f>ROUND(BD55+BD58+BD61+BD64+BD69,2)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24.75" customHeight="1">
      <c r="A55" s="7"/>
      <c r="B55" s="110"/>
      <c r="C55" s="111"/>
      <c r="D55" s="112" t="s">
        <v>76</v>
      </c>
      <c r="E55" s="112"/>
      <c r="F55" s="112"/>
      <c r="G55" s="112"/>
      <c r="H55" s="112"/>
      <c r="I55" s="113"/>
      <c r="J55" s="112" t="s">
        <v>77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ROUND(SUM(AG56:AG57),2)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78</v>
      </c>
      <c r="AR55" s="117"/>
      <c r="AS55" s="118">
        <f>ROUND(SUM(AS56:AS57),2)</f>
        <v>0</v>
      </c>
      <c r="AT55" s="119">
        <f>ROUND(SUM(AV55:AW55),2)</f>
        <v>0</v>
      </c>
      <c r="AU55" s="120">
        <f>ROUND(SUM(AU56:AU57),5)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ROUND(SUM(AZ56:AZ57),2)</f>
        <v>0</v>
      </c>
      <c r="BA55" s="119">
        <f>ROUND(SUM(BA56:BA57),2)</f>
        <v>0</v>
      </c>
      <c r="BB55" s="119">
        <f>ROUND(SUM(BB56:BB57),2)</f>
        <v>0</v>
      </c>
      <c r="BC55" s="119">
        <f>ROUND(SUM(BC56:BC57),2)</f>
        <v>0</v>
      </c>
      <c r="BD55" s="121">
        <f>ROUND(SUM(BD56:BD57),2)</f>
        <v>0</v>
      </c>
      <c r="BE55" s="7"/>
      <c r="BS55" s="122" t="s">
        <v>71</v>
      </c>
      <c r="BT55" s="122" t="s">
        <v>79</v>
      </c>
      <c r="BU55" s="122" t="s">
        <v>73</v>
      </c>
      <c r="BV55" s="122" t="s">
        <v>74</v>
      </c>
      <c r="BW55" s="122" t="s">
        <v>80</v>
      </c>
      <c r="BX55" s="122" t="s">
        <v>5</v>
      </c>
      <c r="CL55" s="122" t="s">
        <v>19</v>
      </c>
      <c r="CM55" s="122" t="s">
        <v>81</v>
      </c>
    </row>
    <row r="56" s="4" customFormat="1" ht="23.25" customHeight="1">
      <c r="A56" s="123" t="s">
        <v>82</v>
      </c>
      <c r="B56" s="62"/>
      <c r="C56" s="124"/>
      <c r="D56" s="124"/>
      <c r="E56" s="125" t="s">
        <v>83</v>
      </c>
      <c r="F56" s="125"/>
      <c r="G56" s="125"/>
      <c r="H56" s="125"/>
      <c r="I56" s="125"/>
      <c r="J56" s="124"/>
      <c r="K56" s="125" t="s">
        <v>84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'2024-058-01-01 - Stavební...'!J32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85</v>
      </c>
      <c r="AR56" s="64"/>
      <c r="AS56" s="128">
        <v>0</v>
      </c>
      <c r="AT56" s="129">
        <f>ROUND(SUM(AV56:AW56),2)</f>
        <v>0</v>
      </c>
      <c r="AU56" s="130">
        <f>'2024-058-01-01 - Stavební...'!P104</f>
        <v>0</v>
      </c>
      <c r="AV56" s="129">
        <f>'2024-058-01-01 - Stavební...'!J35</f>
        <v>0</v>
      </c>
      <c r="AW56" s="129">
        <f>'2024-058-01-01 - Stavební...'!J36</f>
        <v>0</v>
      </c>
      <c r="AX56" s="129">
        <f>'2024-058-01-01 - Stavební...'!J37</f>
        <v>0</v>
      </c>
      <c r="AY56" s="129">
        <f>'2024-058-01-01 - Stavební...'!J38</f>
        <v>0</v>
      </c>
      <c r="AZ56" s="129">
        <f>'2024-058-01-01 - Stavební...'!F35</f>
        <v>0</v>
      </c>
      <c r="BA56" s="129">
        <f>'2024-058-01-01 - Stavební...'!F36</f>
        <v>0</v>
      </c>
      <c r="BB56" s="129">
        <f>'2024-058-01-01 - Stavební...'!F37</f>
        <v>0</v>
      </c>
      <c r="BC56" s="129">
        <f>'2024-058-01-01 - Stavební...'!F38</f>
        <v>0</v>
      </c>
      <c r="BD56" s="131">
        <f>'2024-058-01-01 - Stavební...'!F39</f>
        <v>0</v>
      </c>
      <c r="BE56" s="4"/>
      <c r="BT56" s="132" t="s">
        <v>81</v>
      </c>
      <c r="BV56" s="132" t="s">
        <v>74</v>
      </c>
      <c r="BW56" s="132" t="s">
        <v>86</v>
      </c>
      <c r="BX56" s="132" t="s">
        <v>80</v>
      </c>
      <c r="CL56" s="132" t="s">
        <v>19</v>
      </c>
    </row>
    <row r="57" s="4" customFormat="1" ht="23.25" customHeight="1">
      <c r="A57" s="123" t="s">
        <v>82</v>
      </c>
      <c r="B57" s="62"/>
      <c r="C57" s="124"/>
      <c r="D57" s="124"/>
      <c r="E57" s="125" t="s">
        <v>87</v>
      </c>
      <c r="F57" s="125"/>
      <c r="G57" s="125"/>
      <c r="H57" s="125"/>
      <c r="I57" s="125"/>
      <c r="J57" s="124"/>
      <c r="K57" s="125" t="s">
        <v>88</v>
      </c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6">
        <f>'2024-058-01-02 - Stavební...'!J32</f>
        <v>0</v>
      </c>
      <c r="AH57" s="124"/>
      <c r="AI57" s="124"/>
      <c r="AJ57" s="124"/>
      <c r="AK57" s="124"/>
      <c r="AL57" s="124"/>
      <c r="AM57" s="124"/>
      <c r="AN57" s="126">
        <f>SUM(AG57,AT57)</f>
        <v>0</v>
      </c>
      <c r="AO57" s="124"/>
      <c r="AP57" s="124"/>
      <c r="AQ57" s="127" t="s">
        <v>85</v>
      </c>
      <c r="AR57" s="64"/>
      <c r="AS57" s="128">
        <v>0</v>
      </c>
      <c r="AT57" s="129">
        <f>ROUND(SUM(AV57:AW57),2)</f>
        <v>0</v>
      </c>
      <c r="AU57" s="130">
        <f>'2024-058-01-02 - Stavební...'!P106</f>
        <v>0</v>
      </c>
      <c r="AV57" s="129">
        <f>'2024-058-01-02 - Stavební...'!J35</f>
        <v>0</v>
      </c>
      <c r="AW57" s="129">
        <f>'2024-058-01-02 - Stavební...'!J36</f>
        <v>0</v>
      </c>
      <c r="AX57" s="129">
        <f>'2024-058-01-02 - Stavební...'!J37</f>
        <v>0</v>
      </c>
      <c r="AY57" s="129">
        <f>'2024-058-01-02 - Stavební...'!J38</f>
        <v>0</v>
      </c>
      <c r="AZ57" s="129">
        <f>'2024-058-01-02 - Stavební...'!F35</f>
        <v>0</v>
      </c>
      <c r="BA57" s="129">
        <f>'2024-058-01-02 - Stavební...'!F36</f>
        <v>0</v>
      </c>
      <c r="BB57" s="129">
        <f>'2024-058-01-02 - Stavební...'!F37</f>
        <v>0</v>
      </c>
      <c r="BC57" s="129">
        <f>'2024-058-01-02 - Stavební...'!F38</f>
        <v>0</v>
      </c>
      <c r="BD57" s="131">
        <f>'2024-058-01-02 - Stavební...'!F39</f>
        <v>0</v>
      </c>
      <c r="BE57" s="4"/>
      <c r="BT57" s="132" t="s">
        <v>81</v>
      </c>
      <c r="BV57" s="132" t="s">
        <v>74</v>
      </c>
      <c r="BW57" s="132" t="s">
        <v>89</v>
      </c>
      <c r="BX57" s="132" t="s">
        <v>80</v>
      </c>
      <c r="CL57" s="132" t="s">
        <v>19</v>
      </c>
    </row>
    <row r="58" s="7" customFormat="1" ht="24.75" customHeight="1">
      <c r="A58" s="7"/>
      <c r="B58" s="110"/>
      <c r="C58" s="111"/>
      <c r="D58" s="112" t="s">
        <v>90</v>
      </c>
      <c r="E58" s="112"/>
      <c r="F58" s="112"/>
      <c r="G58" s="112"/>
      <c r="H58" s="112"/>
      <c r="I58" s="113"/>
      <c r="J58" s="112" t="s">
        <v>91</v>
      </c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  <c r="AA58" s="112"/>
      <c r="AB58" s="112"/>
      <c r="AC58" s="112"/>
      <c r="AD58" s="112"/>
      <c r="AE58" s="112"/>
      <c r="AF58" s="112"/>
      <c r="AG58" s="114">
        <f>ROUND(SUM(AG59:AG60),2)</f>
        <v>0</v>
      </c>
      <c r="AH58" s="113"/>
      <c r="AI58" s="113"/>
      <c r="AJ58" s="113"/>
      <c r="AK58" s="113"/>
      <c r="AL58" s="113"/>
      <c r="AM58" s="113"/>
      <c r="AN58" s="115">
        <f>SUM(AG58,AT58)</f>
        <v>0</v>
      </c>
      <c r="AO58" s="113"/>
      <c r="AP58" s="113"/>
      <c r="AQ58" s="116" t="s">
        <v>78</v>
      </c>
      <c r="AR58" s="117"/>
      <c r="AS58" s="118">
        <f>ROUND(SUM(AS59:AS60),2)</f>
        <v>0</v>
      </c>
      <c r="AT58" s="119">
        <f>ROUND(SUM(AV58:AW58),2)</f>
        <v>0</v>
      </c>
      <c r="AU58" s="120">
        <f>ROUND(SUM(AU59:AU60),5)</f>
        <v>0</v>
      </c>
      <c r="AV58" s="119">
        <f>ROUND(AZ58*L29,2)</f>
        <v>0</v>
      </c>
      <c r="AW58" s="119">
        <f>ROUND(BA58*L30,2)</f>
        <v>0</v>
      </c>
      <c r="AX58" s="119">
        <f>ROUND(BB58*L29,2)</f>
        <v>0</v>
      </c>
      <c r="AY58" s="119">
        <f>ROUND(BC58*L30,2)</f>
        <v>0</v>
      </c>
      <c r="AZ58" s="119">
        <f>ROUND(SUM(AZ59:AZ60),2)</f>
        <v>0</v>
      </c>
      <c r="BA58" s="119">
        <f>ROUND(SUM(BA59:BA60),2)</f>
        <v>0</v>
      </c>
      <c r="BB58" s="119">
        <f>ROUND(SUM(BB59:BB60),2)</f>
        <v>0</v>
      </c>
      <c r="BC58" s="119">
        <f>ROUND(SUM(BC59:BC60),2)</f>
        <v>0</v>
      </c>
      <c r="BD58" s="121">
        <f>ROUND(SUM(BD59:BD60),2)</f>
        <v>0</v>
      </c>
      <c r="BE58" s="7"/>
      <c r="BS58" s="122" t="s">
        <v>71</v>
      </c>
      <c r="BT58" s="122" t="s">
        <v>79</v>
      </c>
      <c r="BU58" s="122" t="s">
        <v>73</v>
      </c>
      <c r="BV58" s="122" t="s">
        <v>74</v>
      </c>
      <c r="BW58" s="122" t="s">
        <v>92</v>
      </c>
      <c r="BX58" s="122" t="s">
        <v>5</v>
      </c>
      <c r="CL58" s="122" t="s">
        <v>19</v>
      </c>
      <c r="CM58" s="122" t="s">
        <v>81</v>
      </c>
    </row>
    <row r="59" s="4" customFormat="1" ht="23.25" customHeight="1">
      <c r="A59" s="123" t="s">
        <v>82</v>
      </c>
      <c r="B59" s="62"/>
      <c r="C59" s="124"/>
      <c r="D59" s="124"/>
      <c r="E59" s="125" t="s">
        <v>93</v>
      </c>
      <c r="F59" s="125"/>
      <c r="G59" s="125"/>
      <c r="H59" s="125"/>
      <c r="I59" s="125"/>
      <c r="J59" s="124"/>
      <c r="K59" s="125" t="s">
        <v>94</v>
      </c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  <c r="W59" s="125"/>
      <c r="X59" s="125"/>
      <c r="Y59" s="125"/>
      <c r="Z59" s="125"/>
      <c r="AA59" s="125"/>
      <c r="AB59" s="125"/>
      <c r="AC59" s="125"/>
      <c r="AD59" s="125"/>
      <c r="AE59" s="125"/>
      <c r="AF59" s="125"/>
      <c r="AG59" s="126">
        <f>'2024-058-02-01 - Stavební...'!J32</f>
        <v>0</v>
      </c>
      <c r="AH59" s="124"/>
      <c r="AI59" s="124"/>
      <c r="AJ59" s="124"/>
      <c r="AK59" s="124"/>
      <c r="AL59" s="124"/>
      <c r="AM59" s="124"/>
      <c r="AN59" s="126">
        <f>SUM(AG59,AT59)</f>
        <v>0</v>
      </c>
      <c r="AO59" s="124"/>
      <c r="AP59" s="124"/>
      <c r="AQ59" s="127" t="s">
        <v>85</v>
      </c>
      <c r="AR59" s="64"/>
      <c r="AS59" s="128">
        <v>0</v>
      </c>
      <c r="AT59" s="129">
        <f>ROUND(SUM(AV59:AW59),2)</f>
        <v>0</v>
      </c>
      <c r="AU59" s="130">
        <f>'2024-058-02-01 - Stavební...'!P92</f>
        <v>0</v>
      </c>
      <c r="AV59" s="129">
        <f>'2024-058-02-01 - Stavební...'!J35</f>
        <v>0</v>
      </c>
      <c r="AW59" s="129">
        <f>'2024-058-02-01 - Stavební...'!J36</f>
        <v>0</v>
      </c>
      <c r="AX59" s="129">
        <f>'2024-058-02-01 - Stavební...'!J37</f>
        <v>0</v>
      </c>
      <c r="AY59" s="129">
        <f>'2024-058-02-01 - Stavební...'!J38</f>
        <v>0</v>
      </c>
      <c r="AZ59" s="129">
        <f>'2024-058-02-01 - Stavební...'!F35</f>
        <v>0</v>
      </c>
      <c r="BA59" s="129">
        <f>'2024-058-02-01 - Stavební...'!F36</f>
        <v>0</v>
      </c>
      <c r="BB59" s="129">
        <f>'2024-058-02-01 - Stavební...'!F37</f>
        <v>0</v>
      </c>
      <c r="BC59" s="129">
        <f>'2024-058-02-01 - Stavební...'!F38</f>
        <v>0</v>
      </c>
      <c r="BD59" s="131">
        <f>'2024-058-02-01 - Stavební...'!F39</f>
        <v>0</v>
      </c>
      <c r="BE59" s="4"/>
      <c r="BT59" s="132" t="s">
        <v>81</v>
      </c>
      <c r="BV59" s="132" t="s">
        <v>74</v>
      </c>
      <c r="BW59" s="132" t="s">
        <v>95</v>
      </c>
      <c r="BX59" s="132" t="s">
        <v>92</v>
      </c>
      <c r="CL59" s="132" t="s">
        <v>19</v>
      </c>
    </row>
    <row r="60" s="4" customFormat="1" ht="23.25" customHeight="1">
      <c r="A60" s="123" t="s">
        <v>82</v>
      </c>
      <c r="B60" s="62"/>
      <c r="C60" s="124"/>
      <c r="D60" s="124"/>
      <c r="E60" s="125" t="s">
        <v>96</v>
      </c>
      <c r="F60" s="125"/>
      <c r="G60" s="125"/>
      <c r="H60" s="125"/>
      <c r="I60" s="125"/>
      <c r="J60" s="124"/>
      <c r="K60" s="125" t="s">
        <v>97</v>
      </c>
      <c r="L60" s="125"/>
      <c r="M60" s="125"/>
      <c r="N60" s="125"/>
      <c r="O60" s="125"/>
      <c r="P60" s="125"/>
      <c r="Q60" s="125"/>
      <c r="R60" s="125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6">
        <f>'2024-058-02-02 - Stavební...'!J32</f>
        <v>0</v>
      </c>
      <c r="AH60" s="124"/>
      <c r="AI60" s="124"/>
      <c r="AJ60" s="124"/>
      <c r="AK60" s="124"/>
      <c r="AL60" s="124"/>
      <c r="AM60" s="124"/>
      <c r="AN60" s="126">
        <f>SUM(AG60,AT60)</f>
        <v>0</v>
      </c>
      <c r="AO60" s="124"/>
      <c r="AP60" s="124"/>
      <c r="AQ60" s="127" t="s">
        <v>85</v>
      </c>
      <c r="AR60" s="64"/>
      <c r="AS60" s="128">
        <v>0</v>
      </c>
      <c r="AT60" s="129">
        <f>ROUND(SUM(AV60:AW60),2)</f>
        <v>0</v>
      </c>
      <c r="AU60" s="130">
        <f>'2024-058-02-02 - Stavební...'!P93</f>
        <v>0</v>
      </c>
      <c r="AV60" s="129">
        <f>'2024-058-02-02 - Stavební...'!J35</f>
        <v>0</v>
      </c>
      <c r="AW60" s="129">
        <f>'2024-058-02-02 - Stavební...'!J36</f>
        <v>0</v>
      </c>
      <c r="AX60" s="129">
        <f>'2024-058-02-02 - Stavební...'!J37</f>
        <v>0</v>
      </c>
      <c r="AY60" s="129">
        <f>'2024-058-02-02 - Stavební...'!J38</f>
        <v>0</v>
      </c>
      <c r="AZ60" s="129">
        <f>'2024-058-02-02 - Stavební...'!F35</f>
        <v>0</v>
      </c>
      <c r="BA60" s="129">
        <f>'2024-058-02-02 - Stavební...'!F36</f>
        <v>0</v>
      </c>
      <c r="BB60" s="129">
        <f>'2024-058-02-02 - Stavební...'!F37</f>
        <v>0</v>
      </c>
      <c r="BC60" s="129">
        <f>'2024-058-02-02 - Stavební...'!F38</f>
        <v>0</v>
      </c>
      <c r="BD60" s="131">
        <f>'2024-058-02-02 - Stavební...'!F39</f>
        <v>0</v>
      </c>
      <c r="BE60" s="4"/>
      <c r="BT60" s="132" t="s">
        <v>81</v>
      </c>
      <c r="BV60" s="132" t="s">
        <v>74</v>
      </c>
      <c r="BW60" s="132" t="s">
        <v>98</v>
      </c>
      <c r="BX60" s="132" t="s">
        <v>92</v>
      </c>
      <c r="CL60" s="132" t="s">
        <v>19</v>
      </c>
    </row>
    <row r="61" s="7" customFormat="1" ht="24.75" customHeight="1">
      <c r="A61" s="7"/>
      <c r="B61" s="110"/>
      <c r="C61" s="111"/>
      <c r="D61" s="112" t="s">
        <v>99</v>
      </c>
      <c r="E61" s="112"/>
      <c r="F61" s="112"/>
      <c r="G61" s="112"/>
      <c r="H61" s="112"/>
      <c r="I61" s="113"/>
      <c r="J61" s="112" t="s">
        <v>100</v>
      </c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12"/>
      <c r="Y61" s="112"/>
      <c r="Z61" s="112"/>
      <c r="AA61" s="112"/>
      <c r="AB61" s="112"/>
      <c r="AC61" s="112"/>
      <c r="AD61" s="112"/>
      <c r="AE61" s="112"/>
      <c r="AF61" s="112"/>
      <c r="AG61" s="114">
        <f>ROUND(SUM(AG62:AG63),2)</f>
        <v>0</v>
      </c>
      <c r="AH61" s="113"/>
      <c r="AI61" s="113"/>
      <c r="AJ61" s="113"/>
      <c r="AK61" s="113"/>
      <c r="AL61" s="113"/>
      <c r="AM61" s="113"/>
      <c r="AN61" s="115">
        <f>SUM(AG61,AT61)</f>
        <v>0</v>
      </c>
      <c r="AO61" s="113"/>
      <c r="AP61" s="113"/>
      <c r="AQ61" s="116" t="s">
        <v>78</v>
      </c>
      <c r="AR61" s="117"/>
      <c r="AS61" s="118">
        <f>ROUND(SUM(AS62:AS63),2)</f>
        <v>0</v>
      </c>
      <c r="AT61" s="119">
        <f>ROUND(SUM(AV61:AW61),2)</f>
        <v>0</v>
      </c>
      <c r="AU61" s="120">
        <f>ROUND(SUM(AU62:AU63),5)</f>
        <v>0</v>
      </c>
      <c r="AV61" s="119">
        <f>ROUND(AZ61*L29,2)</f>
        <v>0</v>
      </c>
      <c r="AW61" s="119">
        <f>ROUND(BA61*L30,2)</f>
        <v>0</v>
      </c>
      <c r="AX61" s="119">
        <f>ROUND(BB61*L29,2)</f>
        <v>0</v>
      </c>
      <c r="AY61" s="119">
        <f>ROUND(BC61*L30,2)</f>
        <v>0</v>
      </c>
      <c r="AZ61" s="119">
        <f>ROUND(SUM(AZ62:AZ63),2)</f>
        <v>0</v>
      </c>
      <c r="BA61" s="119">
        <f>ROUND(SUM(BA62:BA63),2)</f>
        <v>0</v>
      </c>
      <c r="BB61" s="119">
        <f>ROUND(SUM(BB62:BB63),2)</f>
        <v>0</v>
      </c>
      <c r="BC61" s="119">
        <f>ROUND(SUM(BC62:BC63),2)</f>
        <v>0</v>
      </c>
      <c r="BD61" s="121">
        <f>ROUND(SUM(BD62:BD63),2)</f>
        <v>0</v>
      </c>
      <c r="BE61" s="7"/>
      <c r="BS61" s="122" t="s">
        <v>71</v>
      </c>
      <c r="BT61" s="122" t="s">
        <v>79</v>
      </c>
      <c r="BU61" s="122" t="s">
        <v>73</v>
      </c>
      <c r="BV61" s="122" t="s">
        <v>74</v>
      </c>
      <c r="BW61" s="122" t="s">
        <v>101</v>
      </c>
      <c r="BX61" s="122" t="s">
        <v>5</v>
      </c>
      <c r="CL61" s="122" t="s">
        <v>19</v>
      </c>
      <c r="CM61" s="122" t="s">
        <v>81</v>
      </c>
    </row>
    <row r="62" s="4" customFormat="1" ht="23.25" customHeight="1">
      <c r="A62" s="123" t="s">
        <v>82</v>
      </c>
      <c r="B62" s="62"/>
      <c r="C62" s="124"/>
      <c r="D62" s="124"/>
      <c r="E62" s="125" t="s">
        <v>102</v>
      </c>
      <c r="F62" s="125"/>
      <c r="G62" s="125"/>
      <c r="H62" s="125"/>
      <c r="I62" s="125"/>
      <c r="J62" s="124"/>
      <c r="K62" s="125" t="s">
        <v>103</v>
      </c>
      <c r="L62" s="125"/>
      <c r="M62" s="125"/>
      <c r="N62" s="125"/>
      <c r="O62" s="125"/>
      <c r="P62" s="125"/>
      <c r="Q62" s="125"/>
      <c r="R62" s="125"/>
      <c r="S62" s="125"/>
      <c r="T62" s="125"/>
      <c r="U62" s="125"/>
      <c r="V62" s="125"/>
      <c r="W62" s="125"/>
      <c r="X62" s="125"/>
      <c r="Y62" s="125"/>
      <c r="Z62" s="125"/>
      <c r="AA62" s="125"/>
      <c r="AB62" s="125"/>
      <c r="AC62" s="125"/>
      <c r="AD62" s="125"/>
      <c r="AE62" s="125"/>
      <c r="AF62" s="125"/>
      <c r="AG62" s="126">
        <f>'2024-058-03-01 - Stavební...'!J32</f>
        <v>0</v>
      </c>
      <c r="AH62" s="124"/>
      <c r="AI62" s="124"/>
      <c r="AJ62" s="124"/>
      <c r="AK62" s="124"/>
      <c r="AL62" s="124"/>
      <c r="AM62" s="124"/>
      <c r="AN62" s="126">
        <f>SUM(AG62,AT62)</f>
        <v>0</v>
      </c>
      <c r="AO62" s="124"/>
      <c r="AP62" s="124"/>
      <c r="AQ62" s="127" t="s">
        <v>85</v>
      </c>
      <c r="AR62" s="64"/>
      <c r="AS62" s="128">
        <v>0</v>
      </c>
      <c r="AT62" s="129">
        <f>ROUND(SUM(AV62:AW62),2)</f>
        <v>0</v>
      </c>
      <c r="AU62" s="130">
        <f>'2024-058-03-01 - Stavební...'!P95</f>
        <v>0</v>
      </c>
      <c r="AV62" s="129">
        <f>'2024-058-03-01 - Stavební...'!J35</f>
        <v>0</v>
      </c>
      <c r="AW62" s="129">
        <f>'2024-058-03-01 - Stavební...'!J36</f>
        <v>0</v>
      </c>
      <c r="AX62" s="129">
        <f>'2024-058-03-01 - Stavební...'!J37</f>
        <v>0</v>
      </c>
      <c r="AY62" s="129">
        <f>'2024-058-03-01 - Stavební...'!J38</f>
        <v>0</v>
      </c>
      <c r="AZ62" s="129">
        <f>'2024-058-03-01 - Stavební...'!F35</f>
        <v>0</v>
      </c>
      <c r="BA62" s="129">
        <f>'2024-058-03-01 - Stavební...'!F36</f>
        <v>0</v>
      </c>
      <c r="BB62" s="129">
        <f>'2024-058-03-01 - Stavební...'!F37</f>
        <v>0</v>
      </c>
      <c r="BC62" s="129">
        <f>'2024-058-03-01 - Stavební...'!F38</f>
        <v>0</v>
      </c>
      <c r="BD62" s="131">
        <f>'2024-058-03-01 - Stavební...'!F39</f>
        <v>0</v>
      </c>
      <c r="BE62" s="4"/>
      <c r="BT62" s="132" t="s">
        <v>81</v>
      </c>
      <c r="BV62" s="132" t="s">
        <v>74</v>
      </c>
      <c r="BW62" s="132" t="s">
        <v>104</v>
      </c>
      <c r="BX62" s="132" t="s">
        <v>101</v>
      </c>
      <c r="CL62" s="132" t="s">
        <v>19</v>
      </c>
    </row>
    <row r="63" s="4" customFormat="1" ht="23.25" customHeight="1">
      <c r="A63" s="123" t="s">
        <v>82</v>
      </c>
      <c r="B63" s="62"/>
      <c r="C63" s="124"/>
      <c r="D63" s="124"/>
      <c r="E63" s="125" t="s">
        <v>105</v>
      </c>
      <c r="F63" s="125"/>
      <c r="G63" s="125"/>
      <c r="H63" s="125"/>
      <c r="I63" s="125"/>
      <c r="J63" s="124"/>
      <c r="K63" s="125" t="s">
        <v>106</v>
      </c>
      <c r="L63" s="125"/>
      <c r="M63" s="125"/>
      <c r="N63" s="125"/>
      <c r="O63" s="125"/>
      <c r="P63" s="125"/>
      <c r="Q63" s="125"/>
      <c r="R63" s="125"/>
      <c r="S63" s="125"/>
      <c r="T63" s="125"/>
      <c r="U63" s="125"/>
      <c r="V63" s="125"/>
      <c r="W63" s="125"/>
      <c r="X63" s="125"/>
      <c r="Y63" s="125"/>
      <c r="Z63" s="125"/>
      <c r="AA63" s="125"/>
      <c r="AB63" s="125"/>
      <c r="AC63" s="125"/>
      <c r="AD63" s="125"/>
      <c r="AE63" s="125"/>
      <c r="AF63" s="125"/>
      <c r="AG63" s="126">
        <f>'2024-058-03-02 - Stavební...'!J32</f>
        <v>0</v>
      </c>
      <c r="AH63" s="124"/>
      <c r="AI63" s="124"/>
      <c r="AJ63" s="124"/>
      <c r="AK63" s="124"/>
      <c r="AL63" s="124"/>
      <c r="AM63" s="124"/>
      <c r="AN63" s="126">
        <f>SUM(AG63,AT63)</f>
        <v>0</v>
      </c>
      <c r="AO63" s="124"/>
      <c r="AP63" s="124"/>
      <c r="AQ63" s="127" t="s">
        <v>85</v>
      </c>
      <c r="AR63" s="64"/>
      <c r="AS63" s="128">
        <v>0</v>
      </c>
      <c r="AT63" s="129">
        <f>ROUND(SUM(AV63:AW63),2)</f>
        <v>0</v>
      </c>
      <c r="AU63" s="130">
        <f>'2024-058-03-02 - Stavební...'!P93</f>
        <v>0</v>
      </c>
      <c r="AV63" s="129">
        <f>'2024-058-03-02 - Stavební...'!J35</f>
        <v>0</v>
      </c>
      <c r="AW63" s="129">
        <f>'2024-058-03-02 - Stavební...'!J36</f>
        <v>0</v>
      </c>
      <c r="AX63" s="129">
        <f>'2024-058-03-02 - Stavební...'!J37</f>
        <v>0</v>
      </c>
      <c r="AY63" s="129">
        <f>'2024-058-03-02 - Stavební...'!J38</f>
        <v>0</v>
      </c>
      <c r="AZ63" s="129">
        <f>'2024-058-03-02 - Stavební...'!F35</f>
        <v>0</v>
      </c>
      <c r="BA63" s="129">
        <f>'2024-058-03-02 - Stavební...'!F36</f>
        <v>0</v>
      </c>
      <c r="BB63" s="129">
        <f>'2024-058-03-02 - Stavební...'!F37</f>
        <v>0</v>
      </c>
      <c r="BC63" s="129">
        <f>'2024-058-03-02 - Stavební...'!F38</f>
        <v>0</v>
      </c>
      <c r="BD63" s="131">
        <f>'2024-058-03-02 - Stavební...'!F39</f>
        <v>0</v>
      </c>
      <c r="BE63" s="4"/>
      <c r="BT63" s="132" t="s">
        <v>81</v>
      </c>
      <c r="BV63" s="132" t="s">
        <v>74</v>
      </c>
      <c r="BW63" s="132" t="s">
        <v>107</v>
      </c>
      <c r="BX63" s="132" t="s">
        <v>101</v>
      </c>
      <c r="CL63" s="132" t="s">
        <v>19</v>
      </c>
    </row>
    <row r="64" s="7" customFormat="1" ht="24.75" customHeight="1">
      <c r="A64" s="7"/>
      <c r="B64" s="110"/>
      <c r="C64" s="111"/>
      <c r="D64" s="112" t="s">
        <v>108</v>
      </c>
      <c r="E64" s="112"/>
      <c r="F64" s="112"/>
      <c r="G64" s="112"/>
      <c r="H64" s="112"/>
      <c r="I64" s="113"/>
      <c r="J64" s="112" t="s">
        <v>109</v>
      </c>
      <c r="K64" s="112"/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2"/>
      <c r="W64" s="112"/>
      <c r="X64" s="112"/>
      <c r="Y64" s="112"/>
      <c r="Z64" s="112"/>
      <c r="AA64" s="112"/>
      <c r="AB64" s="112"/>
      <c r="AC64" s="112"/>
      <c r="AD64" s="112"/>
      <c r="AE64" s="112"/>
      <c r="AF64" s="112"/>
      <c r="AG64" s="114">
        <f>ROUND(SUM(AG65:AG68),2)</f>
        <v>0</v>
      </c>
      <c r="AH64" s="113"/>
      <c r="AI64" s="113"/>
      <c r="AJ64" s="113"/>
      <c r="AK64" s="113"/>
      <c r="AL64" s="113"/>
      <c r="AM64" s="113"/>
      <c r="AN64" s="115">
        <f>SUM(AG64,AT64)</f>
        <v>0</v>
      </c>
      <c r="AO64" s="113"/>
      <c r="AP64" s="113"/>
      <c r="AQ64" s="116" t="s">
        <v>78</v>
      </c>
      <c r="AR64" s="117"/>
      <c r="AS64" s="118">
        <f>ROUND(SUM(AS65:AS68),2)</f>
        <v>0</v>
      </c>
      <c r="AT64" s="119">
        <f>ROUND(SUM(AV64:AW64),2)</f>
        <v>0</v>
      </c>
      <c r="AU64" s="120">
        <f>ROUND(SUM(AU65:AU68),5)</f>
        <v>0</v>
      </c>
      <c r="AV64" s="119">
        <f>ROUND(AZ64*L29,2)</f>
        <v>0</v>
      </c>
      <c r="AW64" s="119">
        <f>ROUND(BA64*L30,2)</f>
        <v>0</v>
      </c>
      <c r="AX64" s="119">
        <f>ROUND(BB64*L29,2)</f>
        <v>0</v>
      </c>
      <c r="AY64" s="119">
        <f>ROUND(BC64*L30,2)</f>
        <v>0</v>
      </c>
      <c r="AZ64" s="119">
        <f>ROUND(SUM(AZ65:AZ68),2)</f>
        <v>0</v>
      </c>
      <c r="BA64" s="119">
        <f>ROUND(SUM(BA65:BA68),2)</f>
        <v>0</v>
      </c>
      <c r="BB64" s="119">
        <f>ROUND(SUM(BB65:BB68),2)</f>
        <v>0</v>
      </c>
      <c r="BC64" s="119">
        <f>ROUND(SUM(BC65:BC68),2)</f>
        <v>0</v>
      </c>
      <c r="BD64" s="121">
        <f>ROUND(SUM(BD65:BD68),2)</f>
        <v>0</v>
      </c>
      <c r="BE64" s="7"/>
      <c r="BS64" s="122" t="s">
        <v>71</v>
      </c>
      <c r="BT64" s="122" t="s">
        <v>79</v>
      </c>
      <c r="BU64" s="122" t="s">
        <v>73</v>
      </c>
      <c r="BV64" s="122" t="s">
        <v>74</v>
      </c>
      <c r="BW64" s="122" t="s">
        <v>110</v>
      </c>
      <c r="BX64" s="122" t="s">
        <v>5</v>
      </c>
      <c r="CL64" s="122" t="s">
        <v>19</v>
      </c>
      <c r="CM64" s="122" t="s">
        <v>81</v>
      </c>
    </row>
    <row r="65" s="4" customFormat="1" ht="23.25" customHeight="1">
      <c r="A65" s="123" t="s">
        <v>82</v>
      </c>
      <c r="B65" s="62"/>
      <c r="C65" s="124"/>
      <c r="D65" s="124"/>
      <c r="E65" s="125" t="s">
        <v>111</v>
      </c>
      <c r="F65" s="125"/>
      <c r="G65" s="125"/>
      <c r="H65" s="125"/>
      <c r="I65" s="125"/>
      <c r="J65" s="124"/>
      <c r="K65" s="125" t="s">
        <v>112</v>
      </c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W65" s="125"/>
      <c r="X65" s="125"/>
      <c r="Y65" s="125"/>
      <c r="Z65" s="125"/>
      <c r="AA65" s="125"/>
      <c r="AB65" s="125"/>
      <c r="AC65" s="125"/>
      <c r="AD65" s="125"/>
      <c r="AE65" s="125"/>
      <c r="AF65" s="125"/>
      <c r="AG65" s="126">
        <f>'2024-058-04-01 - Profese ...'!J32</f>
        <v>0</v>
      </c>
      <c r="AH65" s="124"/>
      <c r="AI65" s="124"/>
      <c r="AJ65" s="124"/>
      <c r="AK65" s="124"/>
      <c r="AL65" s="124"/>
      <c r="AM65" s="124"/>
      <c r="AN65" s="126">
        <f>SUM(AG65,AT65)</f>
        <v>0</v>
      </c>
      <c r="AO65" s="124"/>
      <c r="AP65" s="124"/>
      <c r="AQ65" s="127" t="s">
        <v>85</v>
      </c>
      <c r="AR65" s="64"/>
      <c r="AS65" s="128">
        <v>0</v>
      </c>
      <c r="AT65" s="129">
        <f>ROUND(SUM(AV65:AW65),2)</f>
        <v>0</v>
      </c>
      <c r="AU65" s="130">
        <f>'2024-058-04-01 - Profese ...'!P87</f>
        <v>0</v>
      </c>
      <c r="AV65" s="129">
        <f>'2024-058-04-01 - Profese ...'!J35</f>
        <v>0</v>
      </c>
      <c r="AW65" s="129">
        <f>'2024-058-04-01 - Profese ...'!J36</f>
        <v>0</v>
      </c>
      <c r="AX65" s="129">
        <f>'2024-058-04-01 - Profese ...'!J37</f>
        <v>0</v>
      </c>
      <c r="AY65" s="129">
        <f>'2024-058-04-01 - Profese ...'!J38</f>
        <v>0</v>
      </c>
      <c r="AZ65" s="129">
        <f>'2024-058-04-01 - Profese ...'!F35</f>
        <v>0</v>
      </c>
      <c r="BA65" s="129">
        <f>'2024-058-04-01 - Profese ...'!F36</f>
        <v>0</v>
      </c>
      <c r="BB65" s="129">
        <f>'2024-058-04-01 - Profese ...'!F37</f>
        <v>0</v>
      </c>
      <c r="BC65" s="129">
        <f>'2024-058-04-01 - Profese ...'!F38</f>
        <v>0</v>
      </c>
      <c r="BD65" s="131">
        <f>'2024-058-04-01 - Profese ...'!F39</f>
        <v>0</v>
      </c>
      <c r="BE65" s="4"/>
      <c r="BT65" s="132" t="s">
        <v>81</v>
      </c>
      <c r="BV65" s="132" t="s">
        <v>74</v>
      </c>
      <c r="BW65" s="132" t="s">
        <v>113</v>
      </c>
      <c r="BX65" s="132" t="s">
        <v>110</v>
      </c>
      <c r="CL65" s="132" t="s">
        <v>19</v>
      </c>
    </row>
    <row r="66" s="4" customFormat="1" ht="23.25" customHeight="1">
      <c r="A66" s="123" t="s">
        <v>82</v>
      </c>
      <c r="B66" s="62"/>
      <c r="C66" s="124"/>
      <c r="D66" s="124"/>
      <c r="E66" s="125" t="s">
        <v>114</v>
      </c>
      <c r="F66" s="125"/>
      <c r="G66" s="125"/>
      <c r="H66" s="125"/>
      <c r="I66" s="125"/>
      <c r="J66" s="124"/>
      <c r="K66" s="125" t="s">
        <v>115</v>
      </c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6">
        <f>'2024-058-04-02 - Profese ...'!J32</f>
        <v>0</v>
      </c>
      <c r="AH66" s="124"/>
      <c r="AI66" s="124"/>
      <c r="AJ66" s="124"/>
      <c r="AK66" s="124"/>
      <c r="AL66" s="124"/>
      <c r="AM66" s="124"/>
      <c r="AN66" s="126">
        <f>SUM(AG66,AT66)</f>
        <v>0</v>
      </c>
      <c r="AO66" s="124"/>
      <c r="AP66" s="124"/>
      <c r="AQ66" s="127" t="s">
        <v>85</v>
      </c>
      <c r="AR66" s="64"/>
      <c r="AS66" s="128">
        <v>0</v>
      </c>
      <c r="AT66" s="129">
        <f>ROUND(SUM(AV66:AW66),2)</f>
        <v>0</v>
      </c>
      <c r="AU66" s="130">
        <f>'2024-058-04-02 - Profese ...'!P90</f>
        <v>0</v>
      </c>
      <c r="AV66" s="129">
        <f>'2024-058-04-02 - Profese ...'!J35</f>
        <v>0</v>
      </c>
      <c r="AW66" s="129">
        <f>'2024-058-04-02 - Profese ...'!J36</f>
        <v>0</v>
      </c>
      <c r="AX66" s="129">
        <f>'2024-058-04-02 - Profese ...'!J37</f>
        <v>0</v>
      </c>
      <c r="AY66" s="129">
        <f>'2024-058-04-02 - Profese ...'!J38</f>
        <v>0</v>
      </c>
      <c r="AZ66" s="129">
        <f>'2024-058-04-02 - Profese ...'!F35</f>
        <v>0</v>
      </c>
      <c r="BA66" s="129">
        <f>'2024-058-04-02 - Profese ...'!F36</f>
        <v>0</v>
      </c>
      <c r="BB66" s="129">
        <f>'2024-058-04-02 - Profese ...'!F37</f>
        <v>0</v>
      </c>
      <c r="BC66" s="129">
        <f>'2024-058-04-02 - Profese ...'!F38</f>
        <v>0</v>
      </c>
      <c r="BD66" s="131">
        <f>'2024-058-04-02 - Profese ...'!F39</f>
        <v>0</v>
      </c>
      <c r="BE66" s="4"/>
      <c r="BT66" s="132" t="s">
        <v>81</v>
      </c>
      <c r="BV66" s="132" t="s">
        <v>74</v>
      </c>
      <c r="BW66" s="132" t="s">
        <v>116</v>
      </c>
      <c r="BX66" s="132" t="s">
        <v>110</v>
      </c>
      <c r="CL66" s="132" t="s">
        <v>19</v>
      </c>
    </row>
    <row r="67" s="4" customFormat="1" ht="23.25" customHeight="1">
      <c r="A67" s="123" t="s">
        <v>82</v>
      </c>
      <c r="B67" s="62"/>
      <c r="C67" s="124"/>
      <c r="D67" s="124"/>
      <c r="E67" s="125" t="s">
        <v>117</v>
      </c>
      <c r="F67" s="125"/>
      <c r="G67" s="125"/>
      <c r="H67" s="125"/>
      <c r="I67" s="125"/>
      <c r="J67" s="124"/>
      <c r="K67" s="125" t="s">
        <v>118</v>
      </c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125"/>
      <c r="AE67" s="125"/>
      <c r="AF67" s="125"/>
      <c r="AG67" s="126">
        <f>'2024-058-04-03 - Profese ...'!J32</f>
        <v>0</v>
      </c>
      <c r="AH67" s="124"/>
      <c r="AI67" s="124"/>
      <c r="AJ67" s="124"/>
      <c r="AK67" s="124"/>
      <c r="AL67" s="124"/>
      <c r="AM67" s="124"/>
      <c r="AN67" s="126">
        <f>SUM(AG67,AT67)</f>
        <v>0</v>
      </c>
      <c r="AO67" s="124"/>
      <c r="AP67" s="124"/>
      <c r="AQ67" s="127" t="s">
        <v>85</v>
      </c>
      <c r="AR67" s="64"/>
      <c r="AS67" s="128">
        <v>0</v>
      </c>
      <c r="AT67" s="129">
        <f>ROUND(SUM(AV67:AW67),2)</f>
        <v>0</v>
      </c>
      <c r="AU67" s="130">
        <f>'2024-058-04-03 - Profese ...'!P94</f>
        <v>0</v>
      </c>
      <c r="AV67" s="129">
        <f>'2024-058-04-03 - Profese ...'!J35</f>
        <v>0</v>
      </c>
      <c r="AW67" s="129">
        <f>'2024-058-04-03 - Profese ...'!J36</f>
        <v>0</v>
      </c>
      <c r="AX67" s="129">
        <f>'2024-058-04-03 - Profese ...'!J37</f>
        <v>0</v>
      </c>
      <c r="AY67" s="129">
        <f>'2024-058-04-03 - Profese ...'!J38</f>
        <v>0</v>
      </c>
      <c r="AZ67" s="129">
        <f>'2024-058-04-03 - Profese ...'!F35</f>
        <v>0</v>
      </c>
      <c r="BA67" s="129">
        <f>'2024-058-04-03 - Profese ...'!F36</f>
        <v>0</v>
      </c>
      <c r="BB67" s="129">
        <f>'2024-058-04-03 - Profese ...'!F37</f>
        <v>0</v>
      </c>
      <c r="BC67" s="129">
        <f>'2024-058-04-03 - Profese ...'!F38</f>
        <v>0</v>
      </c>
      <c r="BD67" s="131">
        <f>'2024-058-04-03 - Profese ...'!F39</f>
        <v>0</v>
      </c>
      <c r="BE67" s="4"/>
      <c r="BT67" s="132" t="s">
        <v>81</v>
      </c>
      <c r="BV67" s="132" t="s">
        <v>74</v>
      </c>
      <c r="BW67" s="132" t="s">
        <v>119</v>
      </c>
      <c r="BX67" s="132" t="s">
        <v>110</v>
      </c>
      <c r="CL67" s="132" t="s">
        <v>19</v>
      </c>
    </row>
    <row r="68" s="4" customFormat="1" ht="23.25" customHeight="1">
      <c r="A68" s="123" t="s">
        <v>82</v>
      </c>
      <c r="B68" s="62"/>
      <c r="C68" s="124"/>
      <c r="D68" s="124"/>
      <c r="E68" s="125" t="s">
        <v>120</v>
      </c>
      <c r="F68" s="125"/>
      <c r="G68" s="125"/>
      <c r="H68" s="125"/>
      <c r="I68" s="125"/>
      <c r="J68" s="124"/>
      <c r="K68" s="125" t="s">
        <v>121</v>
      </c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6">
        <f>'2024-058-04-04 - Profese ...'!J32</f>
        <v>0</v>
      </c>
      <c r="AH68" s="124"/>
      <c r="AI68" s="124"/>
      <c r="AJ68" s="124"/>
      <c r="AK68" s="124"/>
      <c r="AL68" s="124"/>
      <c r="AM68" s="124"/>
      <c r="AN68" s="126">
        <f>SUM(AG68,AT68)</f>
        <v>0</v>
      </c>
      <c r="AO68" s="124"/>
      <c r="AP68" s="124"/>
      <c r="AQ68" s="127" t="s">
        <v>85</v>
      </c>
      <c r="AR68" s="64"/>
      <c r="AS68" s="128">
        <v>0</v>
      </c>
      <c r="AT68" s="129">
        <f>ROUND(SUM(AV68:AW68),2)</f>
        <v>0</v>
      </c>
      <c r="AU68" s="130">
        <f>'2024-058-04-04 - Profese ...'!P94</f>
        <v>0</v>
      </c>
      <c r="AV68" s="129">
        <f>'2024-058-04-04 - Profese ...'!J35</f>
        <v>0</v>
      </c>
      <c r="AW68" s="129">
        <f>'2024-058-04-04 - Profese ...'!J36</f>
        <v>0</v>
      </c>
      <c r="AX68" s="129">
        <f>'2024-058-04-04 - Profese ...'!J37</f>
        <v>0</v>
      </c>
      <c r="AY68" s="129">
        <f>'2024-058-04-04 - Profese ...'!J38</f>
        <v>0</v>
      </c>
      <c r="AZ68" s="129">
        <f>'2024-058-04-04 - Profese ...'!F35</f>
        <v>0</v>
      </c>
      <c r="BA68" s="129">
        <f>'2024-058-04-04 - Profese ...'!F36</f>
        <v>0</v>
      </c>
      <c r="BB68" s="129">
        <f>'2024-058-04-04 - Profese ...'!F37</f>
        <v>0</v>
      </c>
      <c r="BC68" s="129">
        <f>'2024-058-04-04 - Profese ...'!F38</f>
        <v>0</v>
      </c>
      <c r="BD68" s="131">
        <f>'2024-058-04-04 - Profese ...'!F39</f>
        <v>0</v>
      </c>
      <c r="BE68" s="4"/>
      <c r="BT68" s="132" t="s">
        <v>81</v>
      </c>
      <c r="BV68" s="132" t="s">
        <v>74</v>
      </c>
      <c r="BW68" s="132" t="s">
        <v>122</v>
      </c>
      <c r="BX68" s="132" t="s">
        <v>110</v>
      </c>
      <c r="CL68" s="132" t="s">
        <v>19</v>
      </c>
    </row>
    <row r="69" s="7" customFormat="1" ht="24.75" customHeight="1">
      <c r="A69" s="123" t="s">
        <v>82</v>
      </c>
      <c r="B69" s="110"/>
      <c r="C69" s="111"/>
      <c r="D69" s="112" t="s">
        <v>123</v>
      </c>
      <c r="E69" s="112"/>
      <c r="F69" s="112"/>
      <c r="G69" s="112"/>
      <c r="H69" s="112"/>
      <c r="I69" s="113"/>
      <c r="J69" s="112" t="s">
        <v>124</v>
      </c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2"/>
      <c r="Z69" s="112"/>
      <c r="AA69" s="112"/>
      <c r="AB69" s="112"/>
      <c r="AC69" s="112"/>
      <c r="AD69" s="112"/>
      <c r="AE69" s="112"/>
      <c r="AF69" s="112"/>
      <c r="AG69" s="115">
        <f>'2024-058-05 - VRN- vedlej...'!J30</f>
        <v>0</v>
      </c>
      <c r="AH69" s="113"/>
      <c r="AI69" s="113"/>
      <c r="AJ69" s="113"/>
      <c r="AK69" s="113"/>
      <c r="AL69" s="113"/>
      <c r="AM69" s="113"/>
      <c r="AN69" s="115">
        <f>SUM(AG69,AT69)</f>
        <v>0</v>
      </c>
      <c r="AO69" s="113"/>
      <c r="AP69" s="113"/>
      <c r="AQ69" s="116" t="s">
        <v>78</v>
      </c>
      <c r="AR69" s="117"/>
      <c r="AS69" s="133">
        <v>0</v>
      </c>
      <c r="AT69" s="134">
        <f>ROUND(SUM(AV69:AW69),2)</f>
        <v>0</v>
      </c>
      <c r="AU69" s="135">
        <f>'2024-058-05 - VRN- vedlej...'!P85</f>
        <v>0</v>
      </c>
      <c r="AV69" s="134">
        <f>'2024-058-05 - VRN- vedlej...'!J33</f>
        <v>0</v>
      </c>
      <c r="AW69" s="134">
        <f>'2024-058-05 - VRN- vedlej...'!J34</f>
        <v>0</v>
      </c>
      <c r="AX69" s="134">
        <f>'2024-058-05 - VRN- vedlej...'!J35</f>
        <v>0</v>
      </c>
      <c r="AY69" s="134">
        <f>'2024-058-05 - VRN- vedlej...'!J36</f>
        <v>0</v>
      </c>
      <c r="AZ69" s="134">
        <f>'2024-058-05 - VRN- vedlej...'!F33</f>
        <v>0</v>
      </c>
      <c r="BA69" s="134">
        <f>'2024-058-05 - VRN- vedlej...'!F34</f>
        <v>0</v>
      </c>
      <c r="BB69" s="134">
        <f>'2024-058-05 - VRN- vedlej...'!F35</f>
        <v>0</v>
      </c>
      <c r="BC69" s="134">
        <f>'2024-058-05 - VRN- vedlej...'!F36</f>
        <v>0</v>
      </c>
      <c r="BD69" s="136">
        <f>'2024-058-05 - VRN- vedlej...'!F37</f>
        <v>0</v>
      </c>
      <c r="BE69" s="7"/>
      <c r="BT69" s="122" t="s">
        <v>79</v>
      </c>
      <c r="BV69" s="122" t="s">
        <v>74</v>
      </c>
      <c r="BW69" s="122" t="s">
        <v>125</v>
      </c>
      <c r="BX69" s="122" t="s">
        <v>5</v>
      </c>
      <c r="CL69" s="122" t="s">
        <v>19</v>
      </c>
      <c r="CM69" s="122" t="s">
        <v>81</v>
      </c>
    </row>
    <row r="70" s="2" customFormat="1" ht="30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39"/>
      <c r="AR70" s="43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/>
    </row>
    <row r="71" s="2" customFormat="1" ht="6.96" customHeight="1">
      <c r="A71" s="37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43"/>
      <c r="AS71" s="37"/>
      <c r="AT71" s="37"/>
      <c r="AU71" s="37"/>
      <c r="AV71" s="37"/>
      <c r="AW71" s="37"/>
      <c r="AX71" s="37"/>
      <c r="AY71" s="37"/>
      <c r="AZ71" s="37"/>
      <c r="BA71" s="37"/>
      <c r="BB71" s="37"/>
      <c r="BC71" s="37"/>
      <c r="BD71" s="37"/>
      <c r="BE71" s="37"/>
    </row>
  </sheetData>
  <sheetProtection sheet="1" formatColumns="0" formatRows="0" objects="1" scenarios="1" spinCount="100000" saltValue="erR32pUnEMdLT9ae6mZqOpIUSIogEbVLGxKF+66VGS4TPNnWFGPnBKYBiaiwlYyAfnQTTWU66njjWNJWHrP6+w==" hashValue="YpIg/i6jBzJp60LBHuRUwVZmsKtsW0VL7tQe1RZ0MPKHxCqI4+x2z9k7wjfbpSt4PTlXmqA4ZSH/n6DbdDMv2g==" algorithmName="SHA-512" password="CC35"/>
  <mergeCells count="98">
    <mergeCell ref="C52:G52"/>
    <mergeCell ref="D64:H64"/>
    <mergeCell ref="D58:H58"/>
    <mergeCell ref="D55:H55"/>
    <mergeCell ref="D61:H61"/>
    <mergeCell ref="E59:I59"/>
    <mergeCell ref="E56:I56"/>
    <mergeCell ref="E60:I60"/>
    <mergeCell ref="E62:I62"/>
    <mergeCell ref="E63:I63"/>
    <mergeCell ref="E57:I57"/>
    <mergeCell ref="I52:AF52"/>
    <mergeCell ref="J61:AF61"/>
    <mergeCell ref="J55:AF55"/>
    <mergeCell ref="J58:AF58"/>
    <mergeCell ref="J64:AF64"/>
    <mergeCell ref="K57:AF57"/>
    <mergeCell ref="K60:AF60"/>
    <mergeCell ref="K62:AF62"/>
    <mergeCell ref="K59:AF59"/>
    <mergeCell ref="K63:AF63"/>
    <mergeCell ref="K56:AF56"/>
    <mergeCell ref="L45:AO45"/>
    <mergeCell ref="E65:I65"/>
    <mergeCell ref="K65:AF65"/>
    <mergeCell ref="E66:I66"/>
    <mergeCell ref="K66:AF66"/>
    <mergeCell ref="E67:I67"/>
    <mergeCell ref="K67:AF67"/>
    <mergeCell ref="E68:I68"/>
    <mergeCell ref="K68:AF68"/>
    <mergeCell ref="D69:H69"/>
    <mergeCell ref="J69:AF69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8:AM58"/>
    <mergeCell ref="AG64:AM64"/>
    <mergeCell ref="AG63:AM63"/>
    <mergeCell ref="AG62:AM62"/>
    <mergeCell ref="AG61:AM61"/>
    <mergeCell ref="AG57:AM57"/>
    <mergeCell ref="AG60:AM60"/>
    <mergeCell ref="AG52:AM52"/>
    <mergeCell ref="AG55:AM55"/>
    <mergeCell ref="AG59:AM59"/>
    <mergeCell ref="AG56:AM56"/>
    <mergeCell ref="AM47:AN47"/>
    <mergeCell ref="AM49:AP49"/>
    <mergeCell ref="AM50:AP50"/>
    <mergeCell ref="AN55:AP55"/>
    <mergeCell ref="AN57:AP57"/>
    <mergeCell ref="AN64:AP64"/>
    <mergeCell ref="AN63:AP63"/>
    <mergeCell ref="AN56:AP56"/>
    <mergeCell ref="AN52:AP52"/>
    <mergeCell ref="AN62:AP62"/>
    <mergeCell ref="AN59:AP59"/>
    <mergeCell ref="AN61:AP61"/>
    <mergeCell ref="AN60:AP60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54:AP54"/>
  </mergeCells>
  <hyperlinks>
    <hyperlink ref="A56" location="'2024-058-01-01 - Stavební...'!C2" display="/"/>
    <hyperlink ref="A57" location="'2024-058-01-02 - Stavební...'!C2" display="/"/>
    <hyperlink ref="A59" location="'2024-058-02-01 - Stavební...'!C2" display="/"/>
    <hyperlink ref="A60" location="'2024-058-02-02 - Stavební...'!C2" display="/"/>
    <hyperlink ref="A62" location="'2024-058-03-01 - Stavební...'!C2" display="/"/>
    <hyperlink ref="A63" location="'2024-058-03-02 - Stavební...'!C2" display="/"/>
    <hyperlink ref="A65" location="'2024-058-04-01 - Profese ...'!C2" display="/"/>
    <hyperlink ref="A66" location="'2024-058-04-02 - Profese ...'!C2" display="/"/>
    <hyperlink ref="A67" location="'2024-058-04-03 - Profese ...'!C2" display="/"/>
    <hyperlink ref="A68" location="'2024-058-04-04 - Profese ...'!C2" display="/"/>
    <hyperlink ref="A69" location="'2024-058-05 - VRN- vedlej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81</v>
      </c>
    </row>
    <row r="4" s="1" customFormat="1" ht="24.96" customHeight="1">
      <c r="B4" s="19"/>
      <c r="D4" s="139" t="s">
        <v>126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RECEPCE, SPOLEČENSKÝ SÁL A DENNÍ MÍSTNOST</v>
      </c>
      <c r="F7" s="141"/>
      <c r="G7" s="141"/>
      <c r="H7" s="141"/>
      <c r="L7" s="19"/>
    </row>
    <row r="8" s="1" customFormat="1" ht="12" customHeight="1">
      <c r="B8" s="19"/>
      <c r="D8" s="141" t="s">
        <v>127</v>
      </c>
      <c r="L8" s="19"/>
    </row>
    <row r="9" s="2" customFormat="1" ht="16.5" customHeight="1">
      <c r="A9" s="37"/>
      <c r="B9" s="43"/>
      <c r="C9" s="37"/>
      <c r="D9" s="37"/>
      <c r="E9" s="142" t="s">
        <v>907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129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1294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17. 6. 2024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1" t="s">
        <v>28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28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">
        <v>19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41" t="s">
        <v>28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34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35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36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71.25" customHeight="1">
      <c r="A29" s="146"/>
      <c r="B29" s="147"/>
      <c r="C29" s="146"/>
      <c r="D29" s="146"/>
      <c r="E29" s="148" t="s">
        <v>131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38</v>
      </c>
      <c r="E32" s="37"/>
      <c r="F32" s="37"/>
      <c r="G32" s="37"/>
      <c r="H32" s="37"/>
      <c r="I32" s="37"/>
      <c r="J32" s="152">
        <f>ROUND(J94,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40</v>
      </c>
      <c r="G34" s="37"/>
      <c r="H34" s="37"/>
      <c r="I34" s="153" t="s">
        <v>39</v>
      </c>
      <c r="J34" s="153" t="s">
        <v>41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42</v>
      </c>
      <c r="E35" s="141" t="s">
        <v>43</v>
      </c>
      <c r="F35" s="155">
        <f>ROUND((SUM(BE94:BE146)),  2)</f>
        <v>0</v>
      </c>
      <c r="G35" s="37"/>
      <c r="H35" s="37"/>
      <c r="I35" s="156">
        <v>0.20999999999999999</v>
      </c>
      <c r="J35" s="155">
        <f>ROUND(((SUM(BE94:BE146))*I35),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44</v>
      </c>
      <c r="F36" s="155">
        <f>ROUND((SUM(BF94:BF146)),  2)</f>
        <v>0</v>
      </c>
      <c r="G36" s="37"/>
      <c r="H36" s="37"/>
      <c r="I36" s="156">
        <v>0.12</v>
      </c>
      <c r="J36" s="155">
        <f>ROUND(((SUM(BF94:BF146))*I36),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45</v>
      </c>
      <c r="F37" s="155">
        <f>ROUND((SUM(BG94:BG146)),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46</v>
      </c>
      <c r="F38" s="155">
        <f>ROUND((SUM(BH94:BH146)),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47</v>
      </c>
      <c r="F39" s="155">
        <f>ROUND((SUM(BI94:BI146)),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48</v>
      </c>
      <c r="E41" s="159"/>
      <c r="F41" s="159"/>
      <c r="G41" s="160" t="s">
        <v>49</v>
      </c>
      <c r="H41" s="161" t="s">
        <v>50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132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RECEPCE, SPOLEČENSKÝ SÁL A DENNÍ MÍSTNOST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127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907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129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2024-058-04-03 - Profese - MaR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>Oblastní muzeum Praha - východ</v>
      </c>
      <c r="G56" s="39"/>
      <c r="H56" s="39"/>
      <c r="I56" s="31" t="s">
        <v>23</v>
      </c>
      <c r="J56" s="71" t="str">
        <f>IF(J14="","",J14)</f>
        <v>17. 6. 2024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40.05" customHeight="1">
      <c r="A58" s="37"/>
      <c r="B58" s="38"/>
      <c r="C58" s="31" t="s">
        <v>25</v>
      </c>
      <c r="D58" s="39"/>
      <c r="E58" s="39"/>
      <c r="F58" s="26" t="str">
        <f>E17</f>
        <v>Oblastní muzeum,Masarykovo náměstí 97,Brandýs n.L.</v>
      </c>
      <c r="G58" s="39"/>
      <c r="H58" s="39"/>
      <c r="I58" s="31" t="s">
        <v>31</v>
      </c>
      <c r="J58" s="35" t="str">
        <f>E23</f>
        <v>ing. arch. Jiří Sedláček, Kladská 25, Praha 2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34</v>
      </c>
      <c r="J59" s="35" t="str">
        <f>E26</f>
        <v>Ing. Dana Mlejnková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133</v>
      </c>
      <c r="D61" s="170"/>
      <c r="E61" s="170"/>
      <c r="F61" s="170"/>
      <c r="G61" s="170"/>
      <c r="H61" s="170"/>
      <c r="I61" s="170"/>
      <c r="J61" s="171" t="s">
        <v>134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70</v>
      </c>
      <c r="D63" s="39"/>
      <c r="E63" s="39"/>
      <c r="F63" s="39"/>
      <c r="G63" s="39"/>
      <c r="H63" s="39"/>
      <c r="I63" s="39"/>
      <c r="J63" s="101">
        <f>J94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135</v>
      </c>
    </row>
    <row r="64" s="9" customFormat="1" ht="24.96" customHeight="1">
      <c r="A64" s="9"/>
      <c r="B64" s="173"/>
      <c r="C64" s="174"/>
      <c r="D64" s="175" t="s">
        <v>1295</v>
      </c>
      <c r="E64" s="176"/>
      <c r="F64" s="176"/>
      <c r="G64" s="176"/>
      <c r="H64" s="176"/>
      <c r="I64" s="176"/>
      <c r="J64" s="177">
        <f>J95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3"/>
      <c r="C65" s="174"/>
      <c r="D65" s="175" t="s">
        <v>1296</v>
      </c>
      <c r="E65" s="176"/>
      <c r="F65" s="176"/>
      <c r="G65" s="176"/>
      <c r="H65" s="176"/>
      <c r="I65" s="176"/>
      <c r="J65" s="177">
        <f>J99</f>
        <v>0</v>
      </c>
      <c r="K65" s="174"/>
      <c r="L65" s="178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3"/>
      <c r="C66" s="174"/>
      <c r="D66" s="175" t="s">
        <v>1297</v>
      </c>
      <c r="E66" s="176"/>
      <c r="F66" s="176"/>
      <c r="G66" s="176"/>
      <c r="H66" s="176"/>
      <c r="I66" s="176"/>
      <c r="J66" s="177">
        <f>J101</f>
        <v>0</v>
      </c>
      <c r="K66" s="174"/>
      <c r="L66" s="178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3"/>
      <c r="C67" s="174"/>
      <c r="D67" s="175" t="s">
        <v>1298</v>
      </c>
      <c r="E67" s="176"/>
      <c r="F67" s="176"/>
      <c r="G67" s="176"/>
      <c r="H67" s="176"/>
      <c r="I67" s="176"/>
      <c r="J67" s="177">
        <f>J110</f>
        <v>0</v>
      </c>
      <c r="K67" s="174"/>
      <c r="L67" s="178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3"/>
      <c r="C68" s="174"/>
      <c r="D68" s="175" t="s">
        <v>1299</v>
      </c>
      <c r="E68" s="176"/>
      <c r="F68" s="176"/>
      <c r="G68" s="176"/>
      <c r="H68" s="176"/>
      <c r="I68" s="176"/>
      <c r="J68" s="177">
        <f>J119</f>
        <v>0</v>
      </c>
      <c r="K68" s="174"/>
      <c r="L68" s="178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3"/>
      <c r="C69" s="174"/>
      <c r="D69" s="175" t="s">
        <v>1300</v>
      </c>
      <c r="E69" s="176"/>
      <c r="F69" s="176"/>
      <c r="G69" s="176"/>
      <c r="H69" s="176"/>
      <c r="I69" s="176"/>
      <c r="J69" s="177">
        <f>J123</f>
        <v>0</v>
      </c>
      <c r="K69" s="174"/>
      <c r="L69" s="178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3"/>
      <c r="C70" s="174"/>
      <c r="D70" s="175" t="s">
        <v>1301</v>
      </c>
      <c r="E70" s="176"/>
      <c r="F70" s="176"/>
      <c r="G70" s="176"/>
      <c r="H70" s="176"/>
      <c r="I70" s="176"/>
      <c r="J70" s="177">
        <f>J127</f>
        <v>0</v>
      </c>
      <c r="K70" s="174"/>
      <c r="L70" s="178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3"/>
      <c r="C71" s="174"/>
      <c r="D71" s="175" t="s">
        <v>1302</v>
      </c>
      <c r="E71" s="176"/>
      <c r="F71" s="176"/>
      <c r="G71" s="176"/>
      <c r="H71" s="176"/>
      <c r="I71" s="176"/>
      <c r="J71" s="177">
        <f>J136</f>
        <v>0</v>
      </c>
      <c r="K71" s="174"/>
      <c r="L71" s="178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3"/>
      <c r="C72" s="174"/>
      <c r="D72" s="175" t="s">
        <v>1303</v>
      </c>
      <c r="E72" s="176"/>
      <c r="F72" s="176"/>
      <c r="G72" s="176"/>
      <c r="H72" s="176"/>
      <c r="I72" s="176"/>
      <c r="J72" s="177">
        <f>J139</f>
        <v>0</v>
      </c>
      <c r="K72" s="174"/>
      <c r="L72" s="178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58"/>
      <c r="C74" s="59"/>
      <c r="D74" s="59"/>
      <c r="E74" s="59"/>
      <c r="F74" s="59"/>
      <c r="G74" s="59"/>
      <c r="H74" s="59"/>
      <c r="I74" s="59"/>
      <c r="J74" s="59"/>
      <c r="K74" s="5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8" s="2" customFormat="1" ht="6.96" customHeight="1">
      <c r="A78" s="37"/>
      <c r="B78" s="60"/>
      <c r="C78" s="61"/>
      <c r="D78" s="61"/>
      <c r="E78" s="61"/>
      <c r="F78" s="61"/>
      <c r="G78" s="61"/>
      <c r="H78" s="61"/>
      <c r="I78" s="61"/>
      <c r="J78" s="61"/>
      <c r="K78" s="61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24.96" customHeight="1">
      <c r="A79" s="37"/>
      <c r="B79" s="38"/>
      <c r="C79" s="22" t="s">
        <v>155</v>
      </c>
      <c r="D79" s="39"/>
      <c r="E79" s="39"/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16</v>
      </c>
      <c r="D81" s="39"/>
      <c r="E81" s="39"/>
      <c r="F81" s="39"/>
      <c r="G81" s="39"/>
      <c r="H81" s="39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168" t="str">
        <f>E7</f>
        <v>RECEPCE, SPOLEČENSKÝ SÁL A DENNÍ MÍSTNOST</v>
      </c>
      <c r="F82" s="31"/>
      <c r="G82" s="31"/>
      <c r="H82" s="31"/>
      <c r="I82" s="39"/>
      <c r="J82" s="39"/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1" customFormat="1" ht="12" customHeight="1">
      <c r="B83" s="20"/>
      <c r="C83" s="31" t="s">
        <v>127</v>
      </c>
      <c r="D83" s="21"/>
      <c r="E83" s="21"/>
      <c r="F83" s="21"/>
      <c r="G83" s="21"/>
      <c r="H83" s="21"/>
      <c r="I83" s="21"/>
      <c r="J83" s="21"/>
      <c r="K83" s="21"/>
      <c r="L83" s="19"/>
    </row>
    <row r="84" s="2" customFormat="1" ht="16.5" customHeight="1">
      <c r="A84" s="37"/>
      <c r="B84" s="38"/>
      <c r="C84" s="39"/>
      <c r="D84" s="39"/>
      <c r="E84" s="168" t="s">
        <v>907</v>
      </c>
      <c r="F84" s="39"/>
      <c r="G84" s="39"/>
      <c r="H84" s="39"/>
      <c r="I84" s="39"/>
      <c r="J84" s="39"/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129</v>
      </c>
      <c r="D85" s="39"/>
      <c r="E85" s="39"/>
      <c r="F85" s="39"/>
      <c r="G85" s="39"/>
      <c r="H85" s="39"/>
      <c r="I85" s="39"/>
      <c r="J85" s="39"/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6.5" customHeight="1">
      <c r="A86" s="37"/>
      <c r="B86" s="38"/>
      <c r="C86" s="39"/>
      <c r="D86" s="39"/>
      <c r="E86" s="68" t="str">
        <f>E11</f>
        <v>2024-058-04-03 - Profese - MaR</v>
      </c>
      <c r="F86" s="39"/>
      <c r="G86" s="39"/>
      <c r="H86" s="39"/>
      <c r="I86" s="39"/>
      <c r="J86" s="39"/>
      <c r="K86" s="39"/>
      <c r="L86" s="14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6.96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4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21</v>
      </c>
      <c r="D88" s="39"/>
      <c r="E88" s="39"/>
      <c r="F88" s="26" t="str">
        <f>F14</f>
        <v>Oblastní muzeum Praha - východ</v>
      </c>
      <c r="G88" s="39"/>
      <c r="H88" s="39"/>
      <c r="I88" s="31" t="s">
        <v>23</v>
      </c>
      <c r="J88" s="71" t="str">
        <f>IF(J14="","",J14)</f>
        <v>17. 6. 2024</v>
      </c>
      <c r="K88" s="39"/>
      <c r="L88" s="14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6.96" customHeight="1">
      <c r="A89" s="37"/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14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40.05" customHeight="1">
      <c r="A90" s="37"/>
      <c r="B90" s="38"/>
      <c r="C90" s="31" t="s">
        <v>25</v>
      </c>
      <c r="D90" s="39"/>
      <c r="E90" s="39"/>
      <c r="F90" s="26" t="str">
        <f>E17</f>
        <v>Oblastní muzeum,Masarykovo náměstí 97,Brandýs n.L.</v>
      </c>
      <c r="G90" s="39"/>
      <c r="H90" s="39"/>
      <c r="I90" s="31" t="s">
        <v>31</v>
      </c>
      <c r="J90" s="35" t="str">
        <f>E23</f>
        <v>ing. arch. Jiří Sedláček, Kladská 25, Praha 2</v>
      </c>
      <c r="K90" s="39"/>
      <c r="L90" s="14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29</v>
      </c>
      <c r="D91" s="39"/>
      <c r="E91" s="39"/>
      <c r="F91" s="26" t="str">
        <f>IF(E20="","",E20)</f>
        <v>Vyplň údaj</v>
      </c>
      <c r="G91" s="39"/>
      <c r="H91" s="39"/>
      <c r="I91" s="31" t="s">
        <v>34</v>
      </c>
      <c r="J91" s="35" t="str">
        <f>E26</f>
        <v>Ing. Dana Mlejnková</v>
      </c>
      <c r="K91" s="39"/>
      <c r="L91" s="14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0.32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14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11" customFormat="1" ht="29.28" customHeight="1">
      <c r="A93" s="184"/>
      <c r="B93" s="185"/>
      <c r="C93" s="186" t="s">
        <v>156</v>
      </c>
      <c r="D93" s="187" t="s">
        <v>57</v>
      </c>
      <c r="E93" s="187" t="s">
        <v>53</v>
      </c>
      <c r="F93" s="187" t="s">
        <v>54</v>
      </c>
      <c r="G93" s="187" t="s">
        <v>157</v>
      </c>
      <c r="H93" s="187" t="s">
        <v>158</v>
      </c>
      <c r="I93" s="187" t="s">
        <v>159</v>
      </c>
      <c r="J93" s="187" t="s">
        <v>134</v>
      </c>
      <c r="K93" s="188" t="s">
        <v>160</v>
      </c>
      <c r="L93" s="189"/>
      <c r="M93" s="91" t="s">
        <v>19</v>
      </c>
      <c r="N93" s="92" t="s">
        <v>42</v>
      </c>
      <c r="O93" s="92" t="s">
        <v>161</v>
      </c>
      <c r="P93" s="92" t="s">
        <v>162</v>
      </c>
      <c r="Q93" s="92" t="s">
        <v>163</v>
      </c>
      <c r="R93" s="92" t="s">
        <v>164</v>
      </c>
      <c r="S93" s="92" t="s">
        <v>165</v>
      </c>
      <c r="T93" s="93" t="s">
        <v>166</v>
      </c>
      <c r="U93" s="184"/>
      <c r="V93" s="184"/>
      <c r="W93" s="184"/>
      <c r="X93" s="184"/>
      <c r="Y93" s="184"/>
      <c r="Z93" s="184"/>
      <c r="AA93" s="184"/>
      <c r="AB93" s="184"/>
      <c r="AC93" s="184"/>
      <c r="AD93" s="184"/>
      <c r="AE93" s="184"/>
    </row>
    <row r="94" s="2" customFormat="1" ht="22.8" customHeight="1">
      <c r="A94" s="37"/>
      <c r="B94" s="38"/>
      <c r="C94" s="98" t="s">
        <v>167</v>
      </c>
      <c r="D94" s="39"/>
      <c r="E94" s="39"/>
      <c r="F94" s="39"/>
      <c r="G94" s="39"/>
      <c r="H94" s="39"/>
      <c r="I94" s="39"/>
      <c r="J94" s="190">
        <f>BK94</f>
        <v>0</v>
      </c>
      <c r="K94" s="39"/>
      <c r="L94" s="43"/>
      <c r="M94" s="94"/>
      <c r="N94" s="191"/>
      <c r="O94" s="95"/>
      <c r="P94" s="192">
        <f>P95+P99+P101+P110+P119+P123+P127+P136+P139</f>
        <v>0</v>
      </c>
      <c r="Q94" s="95"/>
      <c r="R94" s="192">
        <f>R95+R99+R101+R110+R119+R123+R127+R136+R139</f>
        <v>0</v>
      </c>
      <c r="S94" s="95"/>
      <c r="T94" s="193">
        <f>T95+T99+T101+T110+T119+T123+T127+T136+T139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71</v>
      </c>
      <c r="AU94" s="16" t="s">
        <v>135</v>
      </c>
      <c r="BK94" s="194">
        <f>BK95+BK99+BK101+BK110+BK119+BK123+BK127+BK136+BK139</f>
        <v>0</v>
      </c>
    </row>
    <row r="95" s="12" customFormat="1" ht="25.92" customHeight="1">
      <c r="A95" s="12"/>
      <c r="B95" s="195"/>
      <c r="C95" s="196"/>
      <c r="D95" s="197" t="s">
        <v>71</v>
      </c>
      <c r="E95" s="198" t="s">
        <v>1304</v>
      </c>
      <c r="F95" s="198" t="s">
        <v>1305</v>
      </c>
      <c r="G95" s="196"/>
      <c r="H95" s="196"/>
      <c r="I95" s="199"/>
      <c r="J95" s="200">
        <f>BK95</f>
        <v>0</v>
      </c>
      <c r="K95" s="196"/>
      <c r="L95" s="201"/>
      <c r="M95" s="202"/>
      <c r="N95" s="203"/>
      <c r="O95" s="203"/>
      <c r="P95" s="204">
        <f>SUM(P96:P98)</f>
        <v>0</v>
      </c>
      <c r="Q95" s="203"/>
      <c r="R95" s="204">
        <f>SUM(R96:R98)</f>
        <v>0</v>
      </c>
      <c r="S95" s="203"/>
      <c r="T95" s="205">
        <f>SUM(T96:T98)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6" t="s">
        <v>79</v>
      </c>
      <c r="AT95" s="207" t="s">
        <v>71</v>
      </c>
      <c r="AU95" s="207" t="s">
        <v>72</v>
      </c>
      <c r="AY95" s="206" t="s">
        <v>170</v>
      </c>
      <c r="BK95" s="208">
        <f>SUM(BK96:BK98)</f>
        <v>0</v>
      </c>
    </row>
    <row r="96" s="2" customFormat="1" ht="24.15" customHeight="1">
      <c r="A96" s="37"/>
      <c r="B96" s="38"/>
      <c r="C96" s="233" t="s">
        <v>79</v>
      </c>
      <c r="D96" s="233" t="s">
        <v>446</v>
      </c>
      <c r="E96" s="234" t="s">
        <v>1306</v>
      </c>
      <c r="F96" s="235" t="s">
        <v>1307</v>
      </c>
      <c r="G96" s="236" t="s">
        <v>258</v>
      </c>
      <c r="H96" s="237">
        <v>100</v>
      </c>
      <c r="I96" s="238"/>
      <c r="J96" s="239">
        <f>ROUND(I96*H96,2)</f>
        <v>0</v>
      </c>
      <c r="K96" s="235" t="s">
        <v>19</v>
      </c>
      <c r="L96" s="240"/>
      <c r="M96" s="241" t="s">
        <v>19</v>
      </c>
      <c r="N96" s="242" t="s">
        <v>43</v>
      </c>
      <c r="O96" s="83"/>
      <c r="P96" s="220">
        <f>O96*H96</f>
        <v>0</v>
      </c>
      <c r="Q96" s="220">
        <v>0</v>
      </c>
      <c r="R96" s="220">
        <f>Q96*H96</f>
        <v>0</v>
      </c>
      <c r="S96" s="220">
        <v>0</v>
      </c>
      <c r="T96" s="221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2" t="s">
        <v>356</v>
      </c>
      <c r="AT96" s="222" t="s">
        <v>446</v>
      </c>
      <c r="AU96" s="222" t="s">
        <v>79</v>
      </c>
      <c r="AY96" s="16" t="s">
        <v>170</v>
      </c>
      <c r="BE96" s="223">
        <f>IF(N96="základní",J96,0)</f>
        <v>0</v>
      </c>
      <c r="BF96" s="223">
        <f>IF(N96="snížená",J96,0)</f>
        <v>0</v>
      </c>
      <c r="BG96" s="223">
        <f>IF(N96="zákl. přenesená",J96,0)</f>
        <v>0</v>
      </c>
      <c r="BH96" s="223">
        <f>IF(N96="sníž. přenesená",J96,0)</f>
        <v>0</v>
      </c>
      <c r="BI96" s="223">
        <f>IF(N96="nulová",J96,0)</f>
        <v>0</v>
      </c>
      <c r="BJ96" s="16" t="s">
        <v>79</v>
      </c>
      <c r="BK96" s="223">
        <f>ROUND(I96*H96,2)</f>
        <v>0</v>
      </c>
      <c r="BL96" s="16" t="s">
        <v>181</v>
      </c>
      <c r="BM96" s="222" t="s">
        <v>1308</v>
      </c>
    </row>
    <row r="97" s="2" customFormat="1" ht="24.15" customHeight="1">
      <c r="A97" s="37"/>
      <c r="B97" s="38"/>
      <c r="C97" s="233" t="s">
        <v>81</v>
      </c>
      <c r="D97" s="233" t="s">
        <v>446</v>
      </c>
      <c r="E97" s="234" t="s">
        <v>1309</v>
      </c>
      <c r="F97" s="235" t="s">
        <v>1310</v>
      </c>
      <c r="G97" s="236" t="s">
        <v>258</v>
      </c>
      <c r="H97" s="237">
        <v>100</v>
      </c>
      <c r="I97" s="238"/>
      <c r="J97" s="239">
        <f>ROUND(I97*H97,2)</f>
        <v>0</v>
      </c>
      <c r="K97" s="235" t="s">
        <v>19</v>
      </c>
      <c r="L97" s="240"/>
      <c r="M97" s="241" t="s">
        <v>19</v>
      </c>
      <c r="N97" s="242" t="s">
        <v>43</v>
      </c>
      <c r="O97" s="83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2" t="s">
        <v>356</v>
      </c>
      <c r="AT97" s="222" t="s">
        <v>446</v>
      </c>
      <c r="AU97" s="222" t="s">
        <v>79</v>
      </c>
      <c r="AY97" s="16" t="s">
        <v>170</v>
      </c>
      <c r="BE97" s="223">
        <f>IF(N97="základní",J97,0)</f>
        <v>0</v>
      </c>
      <c r="BF97" s="223">
        <f>IF(N97="snížená",J97,0)</f>
        <v>0</v>
      </c>
      <c r="BG97" s="223">
        <f>IF(N97="zákl. přenesená",J97,0)</f>
        <v>0</v>
      </c>
      <c r="BH97" s="223">
        <f>IF(N97="sníž. přenesená",J97,0)</f>
        <v>0</v>
      </c>
      <c r="BI97" s="223">
        <f>IF(N97="nulová",J97,0)</f>
        <v>0</v>
      </c>
      <c r="BJ97" s="16" t="s">
        <v>79</v>
      </c>
      <c r="BK97" s="223">
        <f>ROUND(I97*H97,2)</f>
        <v>0</v>
      </c>
      <c r="BL97" s="16" t="s">
        <v>181</v>
      </c>
      <c r="BM97" s="222" t="s">
        <v>1311</v>
      </c>
    </row>
    <row r="98" s="2" customFormat="1" ht="24.15" customHeight="1">
      <c r="A98" s="37"/>
      <c r="B98" s="38"/>
      <c r="C98" s="233" t="s">
        <v>187</v>
      </c>
      <c r="D98" s="233" t="s">
        <v>446</v>
      </c>
      <c r="E98" s="234" t="s">
        <v>1312</v>
      </c>
      <c r="F98" s="235" t="s">
        <v>1313</v>
      </c>
      <c r="G98" s="236" t="s">
        <v>258</v>
      </c>
      <c r="H98" s="237">
        <v>15</v>
      </c>
      <c r="I98" s="238"/>
      <c r="J98" s="239">
        <f>ROUND(I98*H98,2)</f>
        <v>0</v>
      </c>
      <c r="K98" s="235" t="s">
        <v>19</v>
      </c>
      <c r="L98" s="240"/>
      <c r="M98" s="241" t="s">
        <v>19</v>
      </c>
      <c r="N98" s="242" t="s">
        <v>43</v>
      </c>
      <c r="O98" s="83"/>
      <c r="P98" s="220">
        <f>O98*H98</f>
        <v>0</v>
      </c>
      <c r="Q98" s="220">
        <v>0</v>
      </c>
      <c r="R98" s="220">
        <f>Q98*H98</f>
        <v>0</v>
      </c>
      <c r="S98" s="220">
        <v>0</v>
      </c>
      <c r="T98" s="221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2" t="s">
        <v>356</v>
      </c>
      <c r="AT98" s="222" t="s">
        <v>446</v>
      </c>
      <c r="AU98" s="222" t="s">
        <v>79</v>
      </c>
      <c r="AY98" s="16" t="s">
        <v>170</v>
      </c>
      <c r="BE98" s="223">
        <f>IF(N98="základní",J98,0)</f>
        <v>0</v>
      </c>
      <c r="BF98" s="223">
        <f>IF(N98="snížená",J98,0)</f>
        <v>0</v>
      </c>
      <c r="BG98" s="223">
        <f>IF(N98="zákl. přenesená",J98,0)</f>
        <v>0</v>
      </c>
      <c r="BH98" s="223">
        <f>IF(N98="sníž. přenesená",J98,0)</f>
        <v>0</v>
      </c>
      <c r="BI98" s="223">
        <f>IF(N98="nulová",J98,0)</f>
        <v>0</v>
      </c>
      <c r="BJ98" s="16" t="s">
        <v>79</v>
      </c>
      <c r="BK98" s="223">
        <f>ROUND(I98*H98,2)</f>
        <v>0</v>
      </c>
      <c r="BL98" s="16" t="s">
        <v>181</v>
      </c>
      <c r="BM98" s="222" t="s">
        <v>1314</v>
      </c>
    </row>
    <row r="99" s="12" customFormat="1" ht="25.92" customHeight="1">
      <c r="A99" s="12"/>
      <c r="B99" s="195"/>
      <c r="C99" s="196"/>
      <c r="D99" s="197" t="s">
        <v>71</v>
      </c>
      <c r="E99" s="198" t="s">
        <v>1315</v>
      </c>
      <c r="F99" s="198" t="s">
        <v>1316</v>
      </c>
      <c r="G99" s="196"/>
      <c r="H99" s="196"/>
      <c r="I99" s="199"/>
      <c r="J99" s="200">
        <f>BK99</f>
        <v>0</v>
      </c>
      <c r="K99" s="196"/>
      <c r="L99" s="201"/>
      <c r="M99" s="202"/>
      <c r="N99" s="203"/>
      <c r="O99" s="203"/>
      <c r="P99" s="204">
        <f>P100</f>
        <v>0</v>
      </c>
      <c r="Q99" s="203"/>
      <c r="R99" s="204">
        <f>R100</f>
        <v>0</v>
      </c>
      <c r="S99" s="203"/>
      <c r="T99" s="205">
        <f>T100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6" t="s">
        <v>79</v>
      </c>
      <c r="AT99" s="207" t="s">
        <v>71</v>
      </c>
      <c r="AU99" s="207" t="s">
        <v>72</v>
      </c>
      <c r="AY99" s="206" t="s">
        <v>170</v>
      </c>
      <c r="BK99" s="208">
        <f>BK100</f>
        <v>0</v>
      </c>
    </row>
    <row r="100" s="2" customFormat="1" ht="16.5" customHeight="1">
      <c r="A100" s="37"/>
      <c r="B100" s="38"/>
      <c r="C100" s="233" t="s">
        <v>177</v>
      </c>
      <c r="D100" s="233" t="s">
        <v>446</v>
      </c>
      <c r="E100" s="234" t="s">
        <v>1317</v>
      </c>
      <c r="F100" s="235" t="s">
        <v>1318</v>
      </c>
      <c r="G100" s="236" t="s">
        <v>913</v>
      </c>
      <c r="H100" s="237">
        <v>1</v>
      </c>
      <c r="I100" s="238"/>
      <c r="J100" s="239">
        <f>ROUND(I100*H100,2)</f>
        <v>0</v>
      </c>
      <c r="K100" s="235" t="s">
        <v>19</v>
      </c>
      <c r="L100" s="240"/>
      <c r="M100" s="241" t="s">
        <v>19</v>
      </c>
      <c r="N100" s="242" t="s">
        <v>43</v>
      </c>
      <c r="O100" s="83"/>
      <c r="P100" s="220">
        <f>O100*H100</f>
        <v>0</v>
      </c>
      <c r="Q100" s="220">
        <v>0</v>
      </c>
      <c r="R100" s="220">
        <f>Q100*H100</f>
        <v>0</v>
      </c>
      <c r="S100" s="220">
        <v>0</v>
      </c>
      <c r="T100" s="221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2" t="s">
        <v>356</v>
      </c>
      <c r="AT100" s="222" t="s">
        <v>446</v>
      </c>
      <c r="AU100" s="222" t="s">
        <v>79</v>
      </c>
      <c r="AY100" s="16" t="s">
        <v>170</v>
      </c>
      <c r="BE100" s="223">
        <f>IF(N100="základní",J100,0)</f>
        <v>0</v>
      </c>
      <c r="BF100" s="223">
        <f>IF(N100="snížená",J100,0)</f>
        <v>0</v>
      </c>
      <c r="BG100" s="223">
        <f>IF(N100="zákl. přenesená",J100,0)</f>
        <v>0</v>
      </c>
      <c r="BH100" s="223">
        <f>IF(N100="sníž. přenesená",J100,0)</f>
        <v>0</v>
      </c>
      <c r="BI100" s="223">
        <f>IF(N100="nulová",J100,0)</f>
        <v>0</v>
      </c>
      <c r="BJ100" s="16" t="s">
        <v>79</v>
      </c>
      <c r="BK100" s="223">
        <f>ROUND(I100*H100,2)</f>
        <v>0</v>
      </c>
      <c r="BL100" s="16" t="s">
        <v>181</v>
      </c>
      <c r="BM100" s="222" t="s">
        <v>1319</v>
      </c>
    </row>
    <row r="101" s="12" customFormat="1" ht="25.92" customHeight="1">
      <c r="A101" s="12"/>
      <c r="B101" s="195"/>
      <c r="C101" s="196"/>
      <c r="D101" s="197" t="s">
        <v>71</v>
      </c>
      <c r="E101" s="198" t="s">
        <v>1320</v>
      </c>
      <c r="F101" s="198" t="s">
        <v>1321</v>
      </c>
      <c r="G101" s="196"/>
      <c r="H101" s="196"/>
      <c r="I101" s="199"/>
      <c r="J101" s="200">
        <f>BK101</f>
        <v>0</v>
      </c>
      <c r="K101" s="196"/>
      <c r="L101" s="201"/>
      <c r="M101" s="202"/>
      <c r="N101" s="203"/>
      <c r="O101" s="203"/>
      <c r="P101" s="204">
        <f>SUM(P102:P109)</f>
        <v>0</v>
      </c>
      <c r="Q101" s="203"/>
      <c r="R101" s="204">
        <f>SUM(R102:R109)</f>
        <v>0</v>
      </c>
      <c r="S101" s="203"/>
      <c r="T101" s="205">
        <f>SUM(T102:T109)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6" t="s">
        <v>79</v>
      </c>
      <c r="AT101" s="207" t="s">
        <v>71</v>
      </c>
      <c r="AU101" s="207" t="s">
        <v>72</v>
      </c>
      <c r="AY101" s="206" t="s">
        <v>170</v>
      </c>
      <c r="BK101" s="208">
        <f>SUM(BK102:BK109)</f>
        <v>0</v>
      </c>
    </row>
    <row r="102" s="2" customFormat="1" ht="16.5" customHeight="1">
      <c r="A102" s="37"/>
      <c r="B102" s="38"/>
      <c r="C102" s="233" t="s">
        <v>196</v>
      </c>
      <c r="D102" s="233" t="s">
        <v>446</v>
      </c>
      <c r="E102" s="234" t="s">
        <v>1322</v>
      </c>
      <c r="F102" s="235" t="s">
        <v>1323</v>
      </c>
      <c r="G102" s="236" t="s">
        <v>913</v>
      </c>
      <c r="H102" s="237">
        <v>1</v>
      </c>
      <c r="I102" s="238"/>
      <c r="J102" s="239">
        <f>ROUND(I102*H102,2)</f>
        <v>0</v>
      </c>
      <c r="K102" s="235" t="s">
        <v>19</v>
      </c>
      <c r="L102" s="240"/>
      <c r="M102" s="241" t="s">
        <v>19</v>
      </c>
      <c r="N102" s="242" t="s">
        <v>43</v>
      </c>
      <c r="O102" s="83"/>
      <c r="P102" s="220">
        <f>O102*H102</f>
        <v>0</v>
      </c>
      <c r="Q102" s="220">
        <v>0</v>
      </c>
      <c r="R102" s="220">
        <f>Q102*H102</f>
        <v>0</v>
      </c>
      <c r="S102" s="220">
        <v>0</v>
      </c>
      <c r="T102" s="221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2" t="s">
        <v>356</v>
      </c>
      <c r="AT102" s="222" t="s">
        <v>446</v>
      </c>
      <c r="AU102" s="222" t="s">
        <v>79</v>
      </c>
      <c r="AY102" s="16" t="s">
        <v>170</v>
      </c>
      <c r="BE102" s="223">
        <f>IF(N102="základní",J102,0)</f>
        <v>0</v>
      </c>
      <c r="BF102" s="223">
        <f>IF(N102="snížená",J102,0)</f>
        <v>0</v>
      </c>
      <c r="BG102" s="223">
        <f>IF(N102="zákl. přenesená",J102,0)</f>
        <v>0</v>
      </c>
      <c r="BH102" s="223">
        <f>IF(N102="sníž. přenesená",J102,0)</f>
        <v>0</v>
      </c>
      <c r="BI102" s="223">
        <f>IF(N102="nulová",J102,0)</f>
        <v>0</v>
      </c>
      <c r="BJ102" s="16" t="s">
        <v>79</v>
      </c>
      <c r="BK102" s="223">
        <f>ROUND(I102*H102,2)</f>
        <v>0</v>
      </c>
      <c r="BL102" s="16" t="s">
        <v>181</v>
      </c>
      <c r="BM102" s="222" t="s">
        <v>1324</v>
      </c>
    </row>
    <row r="103" s="2" customFormat="1" ht="16.5" customHeight="1">
      <c r="A103" s="37"/>
      <c r="B103" s="38"/>
      <c r="C103" s="233" t="s">
        <v>201</v>
      </c>
      <c r="D103" s="233" t="s">
        <v>446</v>
      </c>
      <c r="E103" s="234" t="s">
        <v>1325</v>
      </c>
      <c r="F103" s="235" t="s">
        <v>1326</v>
      </c>
      <c r="G103" s="236" t="s">
        <v>913</v>
      </c>
      <c r="H103" s="237">
        <v>1</v>
      </c>
      <c r="I103" s="238"/>
      <c r="J103" s="239">
        <f>ROUND(I103*H103,2)</f>
        <v>0</v>
      </c>
      <c r="K103" s="235" t="s">
        <v>19</v>
      </c>
      <c r="L103" s="240"/>
      <c r="M103" s="241" t="s">
        <v>19</v>
      </c>
      <c r="N103" s="242" t="s">
        <v>43</v>
      </c>
      <c r="O103" s="83"/>
      <c r="P103" s="220">
        <f>O103*H103</f>
        <v>0</v>
      </c>
      <c r="Q103" s="220">
        <v>0</v>
      </c>
      <c r="R103" s="220">
        <f>Q103*H103</f>
        <v>0</v>
      </c>
      <c r="S103" s="220">
        <v>0</v>
      </c>
      <c r="T103" s="221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22" t="s">
        <v>356</v>
      </c>
      <c r="AT103" s="222" t="s">
        <v>446</v>
      </c>
      <c r="AU103" s="222" t="s">
        <v>79</v>
      </c>
      <c r="AY103" s="16" t="s">
        <v>170</v>
      </c>
      <c r="BE103" s="223">
        <f>IF(N103="základní",J103,0)</f>
        <v>0</v>
      </c>
      <c r="BF103" s="223">
        <f>IF(N103="snížená",J103,0)</f>
        <v>0</v>
      </c>
      <c r="BG103" s="223">
        <f>IF(N103="zákl. přenesená",J103,0)</f>
        <v>0</v>
      </c>
      <c r="BH103" s="223">
        <f>IF(N103="sníž. přenesená",J103,0)</f>
        <v>0</v>
      </c>
      <c r="BI103" s="223">
        <f>IF(N103="nulová",J103,0)</f>
        <v>0</v>
      </c>
      <c r="BJ103" s="16" t="s">
        <v>79</v>
      </c>
      <c r="BK103" s="223">
        <f>ROUND(I103*H103,2)</f>
        <v>0</v>
      </c>
      <c r="BL103" s="16" t="s">
        <v>181</v>
      </c>
      <c r="BM103" s="222" t="s">
        <v>1327</v>
      </c>
    </row>
    <row r="104" s="2" customFormat="1" ht="16.5" customHeight="1">
      <c r="A104" s="37"/>
      <c r="B104" s="38"/>
      <c r="C104" s="233" t="s">
        <v>208</v>
      </c>
      <c r="D104" s="233" t="s">
        <v>446</v>
      </c>
      <c r="E104" s="234" t="s">
        <v>1328</v>
      </c>
      <c r="F104" s="235" t="s">
        <v>1329</v>
      </c>
      <c r="G104" s="236" t="s">
        <v>913</v>
      </c>
      <c r="H104" s="237">
        <v>1</v>
      </c>
      <c r="I104" s="238"/>
      <c r="J104" s="239">
        <f>ROUND(I104*H104,2)</f>
        <v>0</v>
      </c>
      <c r="K104" s="235" t="s">
        <v>19</v>
      </c>
      <c r="L104" s="240"/>
      <c r="M104" s="241" t="s">
        <v>19</v>
      </c>
      <c r="N104" s="242" t="s">
        <v>43</v>
      </c>
      <c r="O104" s="83"/>
      <c r="P104" s="220">
        <f>O104*H104</f>
        <v>0</v>
      </c>
      <c r="Q104" s="220">
        <v>0</v>
      </c>
      <c r="R104" s="220">
        <f>Q104*H104</f>
        <v>0</v>
      </c>
      <c r="S104" s="220">
        <v>0</v>
      </c>
      <c r="T104" s="221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22" t="s">
        <v>356</v>
      </c>
      <c r="AT104" s="222" t="s">
        <v>446</v>
      </c>
      <c r="AU104" s="222" t="s">
        <v>79</v>
      </c>
      <c r="AY104" s="16" t="s">
        <v>170</v>
      </c>
      <c r="BE104" s="223">
        <f>IF(N104="základní",J104,0)</f>
        <v>0</v>
      </c>
      <c r="BF104" s="223">
        <f>IF(N104="snížená",J104,0)</f>
        <v>0</v>
      </c>
      <c r="BG104" s="223">
        <f>IF(N104="zákl. přenesená",J104,0)</f>
        <v>0</v>
      </c>
      <c r="BH104" s="223">
        <f>IF(N104="sníž. přenesená",J104,0)</f>
        <v>0</v>
      </c>
      <c r="BI104" s="223">
        <f>IF(N104="nulová",J104,0)</f>
        <v>0</v>
      </c>
      <c r="BJ104" s="16" t="s">
        <v>79</v>
      </c>
      <c r="BK104" s="223">
        <f>ROUND(I104*H104,2)</f>
        <v>0</v>
      </c>
      <c r="BL104" s="16" t="s">
        <v>181</v>
      </c>
      <c r="BM104" s="222" t="s">
        <v>1330</v>
      </c>
    </row>
    <row r="105" s="2" customFormat="1" ht="16.5" customHeight="1">
      <c r="A105" s="37"/>
      <c r="B105" s="38"/>
      <c r="C105" s="233" t="s">
        <v>214</v>
      </c>
      <c r="D105" s="233" t="s">
        <v>446</v>
      </c>
      <c r="E105" s="234" t="s">
        <v>1331</v>
      </c>
      <c r="F105" s="235" t="s">
        <v>1332</v>
      </c>
      <c r="G105" s="236" t="s">
        <v>913</v>
      </c>
      <c r="H105" s="237">
        <v>1</v>
      </c>
      <c r="I105" s="238"/>
      <c r="J105" s="239">
        <f>ROUND(I105*H105,2)</f>
        <v>0</v>
      </c>
      <c r="K105" s="235" t="s">
        <v>19</v>
      </c>
      <c r="L105" s="240"/>
      <c r="M105" s="241" t="s">
        <v>19</v>
      </c>
      <c r="N105" s="242" t="s">
        <v>43</v>
      </c>
      <c r="O105" s="83"/>
      <c r="P105" s="220">
        <f>O105*H105</f>
        <v>0</v>
      </c>
      <c r="Q105" s="220">
        <v>0</v>
      </c>
      <c r="R105" s="220">
        <f>Q105*H105</f>
        <v>0</v>
      </c>
      <c r="S105" s="220">
        <v>0</v>
      </c>
      <c r="T105" s="221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22" t="s">
        <v>356</v>
      </c>
      <c r="AT105" s="222" t="s">
        <v>446</v>
      </c>
      <c r="AU105" s="222" t="s">
        <v>79</v>
      </c>
      <c r="AY105" s="16" t="s">
        <v>170</v>
      </c>
      <c r="BE105" s="223">
        <f>IF(N105="základní",J105,0)</f>
        <v>0</v>
      </c>
      <c r="BF105" s="223">
        <f>IF(N105="snížená",J105,0)</f>
        <v>0</v>
      </c>
      <c r="BG105" s="223">
        <f>IF(N105="zákl. přenesená",J105,0)</f>
        <v>0</v>
      </c>
      <c r="BH105" s="223">
        <f>IF(N105="sníž. přenesená",J105,0)</f>
        <v>0</v>
      </c>
      <c r="BI105" s="223">
        <f>IF(N105="nulová",J105,0)</f>
        <v>0</v>
      </c>
      <c r="BJ105" s="16" t="s">
        <v>79</v>
      </c>
      <c r="BK105" s="223">
        <f>ROUND(I105*H105,2)</f>
        <v>0</v>
      </c>
      <c r="BL105" s="16" t="s">
        <v>181</v>
      </c>
      <c r="BM105" s="222" t="s">
        <v>1333</v>
      </c>
    </row>
    <row r="106" s="2" customFormat="1" ht="16.5" customHeight="1">
      <c r="A106" s="37"/>
      <c r="B106" s="38"/>
      <c r="C106" s="233" t="s">
        <v>221</v>
      </c>
      <c r="D106" s="233" t="s">
        <v>446</v>
      </c>
      <c r="E106" s="234" t="s">
        <v>1334</v>
      </c>
      <c r="F106" s="235" t="s">
        <v>1335</v>
      </c>
      <c r="G106" s="236" t="s">
        <v>913</v>
      </c>
      <c r="H106" s="237">
        <v>1</v>
      </c>
      <c r="I106" s="238"/>
      <c r="J106" s="239">
        <f>ROUND(I106*H106,2)</f>
        <v>0</v>
      </c>
      <c r="K106" s="235" t="s">
        <v>19</v>
      </c>
      <c r="L106" s="240"/>
      <c r="M106" s="241" t="s">
        <v>19</v>
      </c>
      <c r="N106" s="242" t="s">
        <v>43</v>
      </c>
      <c r="O106" s="83"/>
      <c r="P106" s="220">
        <f>O106*H106</f>
        <v>0</v>
      </c>
      <c r="Q106" s="220">
        <v>0</v>
      </c>
      <c r="R106" s="220">
        <f>Q106*H106</f>
        <v>0</v>
      </c>
      <c r="S106" s="220">
        <v>0</v>
      </c>
      <c r="T106" s="221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2" t="s">
        <v>356</v>
      </c>
      <c r="AT106" s="222" t="s">
        <v>446</v>
      </c>
      <c r="AU106" s="222" t="s">
        <v>79</v>
      </c>
      <c r="AY106" s="16" t="s">
        <v>170</v>
      </c>
      <c r="BE106" s="223">
        <f>IF(N106="základní",J106,0)</f>
        <v>0</v>
      </c>
      <c r="BF106" s="223">
        <f>IF(N106="snížená",J106,0)</f>
        <v>0</v>
      </c>
      <c r="BG106" s="223">
        <f>IF(N106="zákl. přenesená",J106,0)</f>
        <v>0</v>
      </c>
      <c r="BH106" s="223">
        <f>IF(N106="sníž. přenesená",J106,0)</f>
        <v>0</v>
      </c>
      <c r="BI106" s="223">
        <f>IF(N106="nulová",J106,0)</f>
        <v>0</v>
      </c>
      <c r="BJ106" s="16" t="s">
        <v>79</v>
      </c>
      <c r="BK106" s="223">
        <f>ROUND(I106*H106,2)</f>
        <v>0</v>
      </c>
      <c r="BL106" s="16" t="s">
        <v>181</v>
      </c>
      <c r="BM106" s="222" t="s">
        <v>1336</v>
      </c>
    </row>
    <row r="107" s="2" customFormat="1" ht="16.5" customHeight="1">
      <c r="A107" s="37"/>
      <c r="B107" s="38"/>
      <c r="C107" s="233" t="s">
        <v>229</v>
      </c>
      <c r="D107" s="233" t="s">
        <v>446</v>
      </c>
      <c r="E107" s="234" t="s">
        <v>1337</v>
      </c>
      <c r="F107" s="235" t="s">
        <v>1338</v>
      </c>
      <c r="G107" s="236" t="s">
        <v>913</v>
      </c>
      <c r="H107" s="237">
        <v>1</v>
      </c>
      <c r="I107" s="238"/>
      <c r="J107" s="239">
        <f>ROUND(I107*H107,2)</f>
        <v>0</v>
      </c>
      <c r="K107" s="235" t="s">
        <v>19</v>
      </c>
      <c r="L107" s="240"/>
      <c r="M107" s="241" t="s">
        <v>19</v>
      </c>
      <c r="N107" s="242" t="s">
        <v>43</v>
      </c>
      <c r="O107" s="83"/>
      <c r="P107" s="220">
        <f>O107*H107</f>
        <v>0</v>
      </c>
      <c r="Q107" s="220">
        <v>0</v>
      </c>
      <c r="R107" s="220">
        <f>Q107*H107</f>
        <v>0</v>
      </c>
      <c r="S107" s="220">
        <v>0</v>
      </c>
      <c r="T107" s="221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22" t="s">
        <v>356</v>
      </c>
      <c r="AT107" s="222" t="s">
        <v>446</v>
      </c>
      <c r="AU107" s="222" t="s">
        <v>79</v>
      </c>
      <c r="AY107" s="16" t="s">
        <v>170</v>
      </c>
      <c r="BE107" s="223">
        <f>IF(N107="základní",J107,0)</f>
        <v>0</v>
      </c>
      <c r="BF107" s="223">
        <f>IF(N107="snížená",J107,0)</f>
        <v>0</v>
      </c>
      <c r="BG107" s="223">
        <f>IF(N107="zákl. přenesená",J107,0)</f>
        <v>0</v>
      </c>
      <c r="BH107" s="223">
        <f>IF(N107="sníž. přenesená",J107,0)</f>
        <v>0</v>
      </c>
      <c r="BI107" s="223">
        <f>IF(N107="nulová",J107,0)</f>
        <v>0</v>
      </c>
      <c r="BJ107" s="16" t="s">
        <v>79</v>
      </c>
      <c r="BK107" s="223">
        <f>ROUND(I107*H107,2)</f>
        <v>0</v>
      </c>
      <c r="BL107" s="16" t="s">
        <v>181</v>
      </c>
      <c r="BM107" s="222" t="s">
        <v>1339</v>
      </c>
    </row>
    <row r="108" s="2" customFormat="1" ht="16.5" customHeight="1">
      <c r="A108" s="37"/>
      <c r="B108" s="38"/>
      <c r="C108" s="233" t="s">
        <v>236</v>
      </c>
      <c r="D108" s="233" t="s">
        <v>446</v>
      </c>
      <c r="E108" s="234" t="s">
        <v>1340</v>
      </c>
      <c r="F108" s="235" t="s">
        <v>1341</v>
      </c>
      <c r="G108" s="236" t="s">
        <v>913</v>
      </c>
      <c r="H108" s="237">
        <v>1</v>
      </c>
      <c r="I108" s="238"/>
      <c r="J108" s="239">
        <f>ROUND(I108*H108,2)</f>
        <v>0</v>
      </c>
      <c r="K108" s="235" t="s">
        <v>19</v>
      </c>
      <c r="L108" s="240"/>
      <c r="M108" s="241" t="s">
        <v>19</v>
      </c>
      <c r="N108" s="242" t="s">
        <v>43</v>
      </c>
      <c r="O108" s="83"/>
      <c r="P108" s="220">
        <f>O108*H108</f>
        <v>0</v>
      </c>
      <c r="Q108" s="220">
        <v>0</v>
      </c>
      <c r="R108" s="220">
        <f>Q108*H108</f>
        <v>0</v>
      </c>
      <c r="S108" s="220">
        <v>0</v>
      </c>
      <c r="T108" s="221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22" t="s">
        <v>356</v>
      </c>
      <c r="AT108" s="222" t="s">
        <v>446</v>
      </c>
      <c r="AU108" s="222" t="s">
        <v>79</v>
      </c>
      <c r="AY108" s="16" t="s">
        <v>170</v>
      </c>
      <c r="BE108" s="223">
        <f>IF(N108="základní",J108,0)</f>
        <v>0</v>
      </c>
      <c r="BF108" s="223">
        <f>IF(N108="snížená",J108,0)</f>
        <v>0</v>
      </c>
      <c r="BG108" s="223">
        <f>IF(N108="zákl. přenesená",J108,0)</f>
        <v>0</v>
      </c>
      <c r="BH108" s="223">
        <f>IF(N108="sníž. přenesená",J108,0)</f>
        <v>0</v>
      </c>
      <c r="BI108" s="223">
        <f>IF(N108="nulová",J108,0)</f>
        <v>0</v>
      </c>
      <c r="BJ108" s="16" t="s">
        <v>79</v>
      </c>
      <c r="BK108" s="223">
        <f>ROUND(I108*H108,2)</f>
        <v>0</v>
      </c>
      <c r="BL108" s="16" t="s">
        <v>181</v>
      </c>
      <c r="BM108" s="222" t="s">
        <v>1342</v>
      </c>
    </row>
    <row r="109" s="2" customFormat="1" ht="16.5" customHeight="1">
      <c r="A109" s="37"/>
      <c r="B109" s="38"/>
      <c r="C109" s="233" t="s">
        <v>8</v>
      </c>
      <c r="D109" s="233" t="s">
        <v>446</v>
      </c>
      <c r="E109" s="234" t="s">
        <v>1343</v>
      </c>
      <c r="F109" s="235" t="s">
        <v>1344</v>
      </c>
      <c r="G109" s="236" t="s">
        <v>913</v>
      </c>
      <c r="H109" s="237">
        <v>1</v>
      </c>
      <c r="I109" s="238"/>
      <c r="J109" s="239">
        <f>ROUND(I109*H109,2)</f>
        <v>0</v>
      </c>
      <c r="K109" s="235" t="s">
        <v>19</v>
      </c>
      <c r="L109" s="240"/>
      <c r="M109" s="241" t="s">
        <v>19</v>
      </c>
      <c r="N109" s="242" t="s">
        <v>43</v>
      </c>
      <c r="O109" s="83"/>
      <c r="P109" s="220">
        <f>O109*H109</f>
        <v>0</v>
      </c>
      <c r="Q109" s="220">
        <v>0</v>
      </c>
      <c r="R109" s="220">
        <f>Q109*H109</f>
        <v>0</v>
      </c>
      <c r="S109" s="220">
        <v>0</v>
      </c>
      <c r="T109" s="221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22" t="s">
        <v>356</v>
      </c>
      <c r="AT109" s="222" t="s">
        <v>446</v>
      </c>
      <c r="AU109" s="222" t="s">
        <v>79</v>
      </c>
      <c r="AY109" s="16" t="s">
        <v>170</v>
      </c>
      <c r="BE109" s="223">
        <f>IF(N109="základní",J109,0)</f>
        <v>0</v>
      </c>
      <c r="BF109" s="223">
        <f>IF(N109="snížená",J109,0)</f>
        <v>0</v>
      </c>
      <c r="BG109" s="223">
        <f>IF(N109="zákl. přenesená",J109,0)</f>
        <v>0</v>
      </c>
      <c r="BH109" s="223">
        <f>IF(N109="sníž. přenesená",J109,0)</f>
        <v>0</v>
      </c>
      <c r="BI109" s="223">
        <f>IF(N109="nulová",J109,0)</f>
        <v>0</v>
      </c>
      <c r="BJ109" s="16" t="s">
        <v>79</v>
      </c>
      <c r="BK109" s="223">
        <f>ROUND(I109*H109,2)</f>
        <v>0</v>
      </c>
      <c r="BL109" s="16" t="s">
        <v>181</v>
      </c>
      <c r="BM109" s="222" t="s">
        <v>1345</v>
      </c>
    </row>
    <row r="110" s="12" customFormat="1" ht="25.92" customHeight="1">
      <c r="A110" s="12"/>
      <c r="B110" s="195"/>
      <c r="C110" s="196"/>
      <c r="D110" s="197" t="s">
        <v>71</v>
      </c>
      <c r="E110" s="198" t="s">
        <v>1346</v>
      </c>
      <c r="F110" s="198" t="s">
        <v>1347</v>
      </c>
      <c r="G110" s="196"/>
      <c r="H110" s="196"/>
      <c r="I110" s="199"/>
      <c r="J110" s="200">
        <f>BK110</f>
        <v>0</v>
      </c>
      <c r="K110" s="196"/>
      <c r="L110" s="201"/>
      <c r="M110" s="202"/>
      <c r="N110" s="203"/>
      <c r="O110" s="203"/>
      <c r="P110" s="204">
        <f>SUM(P111:P118)</f>
        <v>0</v>
      </c>
      <c r="Q110" s="203"/>
      <c r="R110" s="204">
        <f>SUM(R111:R118)</f>
        <v>0</v>
      </c>
      <c r="S110" s="203"/>
      <c r="T110" s="205">
        <f>SUM(T111:T118)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6" t="s">
        <v>79</v>
      </c>
      <c r="AT110" s="207" t="s">
        <v>71</v>
      </c>
      <c r="AU110" s="207" t="s">
        <v>72</v>
      </c>
      <c r="AY110" s="206" t="s">
        <v>170</v>
      </c>
      <c r="BK110" s="208">
        <f>SUM(BK111:BK118)</f>
        <v>0</v>
      </c>
    </row>
    <row r="111" s="2" customFormat="1" ht="16.5" customHeight="1">
      <c r="A111" s="37"/>
      <c r="B111" s="38"/>
      <c r="C111" s="233" t="s">
        <v>245</v>
      </c>
      <c r="D111" s="233" t="s">
        <v>446</v>
      </c>
      <c r="E111" s="234" t="s">
        <v>1348</v>
      </c>
      <c r="F111" s="235" t="s">
        <v>1349</v>
      </c>
      <c r="G111" s="236" t="s">
        <v>913</v>
      </c>
      <c r="H111" s="237">
        <v>1</v>
      </c>
      <c r="I111" s="238"/>
      <c r="J111" s="239">
        <f>ROUND(I111*H111,2)</f>
        <v>0</v>
      </c>
      <c r="K111" s="235" t="s">
        <v>19</v>
      </c>
      <c r="L111" s="240"/>
      <c r="M111" s="241" t="s">
        <v>19</v>
      </c>
      <c r="N111" s="242" t="s">
        <v>43</v>
      </c>
      <c r="O111" s="83"/>
      <c r="P111" s="220">
        <f>O111*H111</f>
        <v>0</v>
      </c>
      <c r="Q111" s="220">
        <v>0</v>
      </c>
      <c r="R111" s="220">
        <f>Q111*H111</f>
        <v>0</v>
      </c>
      <c r="S111" s="220">
        <v>0</v>
      </c>
      <c r="T111" s="221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22" t="s">
        <v>356</v>
      </c>
      <c r="AT111" s="222" t="s">
        <v>446</v>
      </c>
      <c r="AU111" s="222" t="s">
        <v>79</v>
      </c>
      <c r="AY111" s="16" t="s">
        <v>170</v>
      </c>
      <c r="BE111" s="223">
        <f>IF(N111="základní",J111,0)</f>
        <v>0</v>
      </c>
      <c r="BF111" s="223">
        <f>IF(N111="snížená",J111,0)</f>
        <v>0</v>
      </c>
      <c r="BG111" s="223">
        <f>IF(N111="zákl. přenesená",J111,0)</f>
        <v>0</v>
      </c>
      <c r="BH111" s="223">
        <f>IF(N111="sníž. přenesená",J111,0)</f>
        <v>0</v>
      </c>
      <c r="BI111" s="223">
        <f>IF(N111="nulová",J111,0)</f>
        <v>0</v>
      </c>
      <c r="BJ111" s="16" t="s">
        <v>79</v>
      </c>
      <c r="BK111" s="223">
        <f>ROUND(I111*H111,2)</f>
        <v>0</v>
      </c>
      <c r="BL111" s="16" t="s">
        <v>181</v>
      </c>
      <c r="BM111" s="222" t="s">
        <v>1350</v>
      </c>
    </row>
    <row r="112" s="2" customFormat="1" ht="16.5" customHeight="1">
      <c r="A112" s="37"/>
      <c r="B112" s="38"/>
      <c r="C112" s="233" t="s">
        <v>250</v>
      </c>
      <c r="D112" s="233" t="s">
        <v>446</v>
      </c>
      <c r="E112" s="234" t="s">
        <v>1351</v>
      </c>
      <c r="F112" s="235" t="s">
        <v>1352</v>
      </c>
      <c r="G112" s="236" t="s">
        <v>913</v>
      </c>
      <c r="H112" s="237">
        <v>1</v>
      </c>
      <c r="I112" s="238"/>
      <c r="J112" s="239">
        <f>ROUND(I112*H112,2)</f>
        <v>0</v>
      </c>
      <c r="K112" s="235" t="s">
        <v>19</v>
      </c>
      <c r="L112" s="240"/>
      <c r="M112" s="241" t="s">
        <v>19</v>
      </c>
      <c r="N112" s="242" t="s">
        <v>43</v>
      </c>
      <c r="O112" s="83"/>
      <c r="P112" s="220">
        <f>O112*H112</f>
        <v>0</v>
      </c>
      <c r="Q112" s="220">
        <v>0</v>
      </c>
      <c r="R112" s="220">
        <f>Q112*H112</f>
        <v>0</v>
      </c>
      <c r="S112" s="220">
        <v>0</v>
      </c>
      <c r="T112" s="221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22" t="s">
        <v>356</v>
      </c>
      <c r="AT112" s="222" t="s">
        <v>446</v>
      </c>
      <c r="AU112" s="222" t="s">
        <v>79</v>
      </c>
      <c r="AY112" s="16" t="s">
        <v>170</v>
      </c>
      <c r="BE112" s="223">
        <f>IF(N112="základní",J112,0)</f>
        <v>0</v>
      </c>
      <c r="BF112" s="223">
        <f>IF(N112="snížená",J112,0)</f>
        <v>0</v>
      </c>
      <c r="BG112" s="223">
        <f>IF(N112="zákl. přenesená",J112,0)</f>
        <v>0</v>
      </c>
      <c r="BH112" s="223">
        <f>IF(N112="sníž. přenesená",J112,0)</f>
        <v>0</v>
      </c>
      <c r="BI112" s="223">
        <f>IF(N112="nulová",J112,0)</f>
        <v>0</v>
      </c>
      <c r="BJ112" s="16" t="s">
        <v>79</v>
      </c>
      <c r="BK112" s="223">
        <f>ROUND(I112*H112,2)</f>
        <v>0</v>
      </c>
      <c r="BL112" s="16" t="s">
        <v>181</v>
      </c>
      <c r="BM112" s="222" t="s">
        <v>1353</v>
      </c>
    </row>
    <row r="113" s="2" customFormat="1" ht="16.5" customHeight="1">
      <c r="A113" s="37"/>
      <c r="B113" s="38"/>
      <c r="C113" s="233" t="s">
        <v>255</v>
      </c>
      <c r="D113" s="233" t="s">
        <v>446</v>
      </c>
      <c r="E113" s="234" t="s">
        <v>1354</v>
      </c>
      <c r="F113" s="235" t="s">
        <v>1355</v>
      </c>
      <c r="G113" s="236" t="s">
        <v>913</v>
      </c>
      <c r="H113" s="237">
        <v>1</v>
      </c>
      <c r="I113" s="238"/>
      <c r="J113" s="239">
        <f>ROUND(I113*H113,2)</f>
        <v>0</v>
      </c>
      <c r="K113" s="235" t="s">
        <v>19</v>
      </c>
      <c r="L113" s="240"/>
      <c r="M113" s="241" t="s">
        <v>19</v>
      </c>
      <c r="N113" s="242" t="s">
        <v>43</v>
      </c>
      <c r="O113" s="83"/>
      <c r="P113" s="220">
        <f>O113*H113</f>
        <v>0</v>
      </c>
      <c r="Q113" s="220">
        <v>0</v>
      </c>
      <c r="R113" s="220">
        <f>Q113*H113</f>
        <v>0</v>
      </c>
      <c r="S113" s="220">
        <v>0</v>
      </c>
      <c r="T113" s="221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22" t="s">
        <v>356</v>
      </c>
      <c r="AT113" s="222" t="s">
        <v>446</v>
      </c>
      <c r="AU113" s="222" t="s">
        <v>79</v>
      </c>
      <c r="AY113" s="16" t="s">
        <v>170</v>
      </c>
      <c r="BE113" s="223">
        <f>IF(N113="základní",J113,0)</f>
        <v>0</v>
      </c>
      <c r="BF113" s="223">
        <f>IF(N113="snížená",J113,0)</f>
        <v>0</v>
      </c>
      <c r="BG113" s="223">
        <f>IF(N113="zákl. přenesená",J113,0)</f>
        <v>0</v>
      </c>
      <c r="BH113" s="223">
        <f>IF(N113="sníž. přenesená",J113,0)</f>
        <v>0</v>
      </c>
      <c r="BI113" s="223">
        <f>IF(N113="nulová",J113,0)</f>
        <v>0</v>
      </c>
      <c r="BJ113" s="16" t="s">
        <v>79</v>
      </c>
      <c r="BK113" s="223">
        <f>ROUND(I113*H113,2)</f>
        <v>0</v>
      </c>
      <c r="BL113" s="16" t="s">
        <v>181</v>
      </c>
      <c r="BM113" s="222" t="s">
        <v>1356</v>
      </c>
    </row>
    <row r="114" s="2" customFormat="1" ht="16.5" customHeight="1">
      <c r="A114" s="37"/>
      <c r="B114" s="38"/>
      <c r="C114" s="233" t="s">
        <v>181</v>
      </c>
      <c r="D114" s="233" t="s">
        <v>446</v>
      </c>
      <c r="E114" s="234" t="s">
        <v>1357</v>
      </c>
      <c r="F114" s="235" t="s">
        <v>1358</v>
      </c>
      <c r="G114" s="236" t="s">
        <v>913</v>
      </c>
      <c r="H114" s="237">
        <v>1</v>
      </c>
      <c r="I114" s="238"/>
      <c r="J114" s="239">
        <f>ROUND(I114*H114,2)</f>
        <v>0</v>
      </c>
      <c r="K114" s="235" t="s">
        <v>19</v>
      </c>
      <c r="L114" s="240"/>
      <c r="M114" s="241" t="s">
        <v>19</v>
      </c>
      <c r="N114" s="242" t="s">
        <v>43</v>
      </c>
      <c r="O114" s="83"/>
      <c r="P114" s="220">
        <f>O114*H114</f>
        <v>0</v>
      </c>
      <c r="Q114" s="220">
        <v>0</v>
      </c>
      <c r="R114" s="220">
        <f>Q114*H114</f>
        <v>0</v>
      </c>
      <c r="S114" s="220">
        <v>0</v>
      </c>
      <c r="T114" s="221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22" t="s">
        <v>356</v>
      </c>
      <c r="AT114" s="222" t="s">
        <v>446</v>
      </c>
      <c r="AU114" s="222" t="s">
        <v>79</v>
      </c>
      <c r="AY114" s="16" t="s">
        <v>170</v>
      </c>
      <c r="BE114" s="223">
        <f>IF(N114="základní",J114,0)</f>
        <v>0</v>
      </c>
      <c r="BF114" s="223">
        <f>IF(N114="snížená",J114,0)</f>
        <v>0</v>
      </c>
      <c r="BG114" s="223">
        <f>IF(N114="zákl. přenesená",J114,0)</f>
        <v>0</v>
      </c>
      <c r="BH114" s="223">
        <f>IF(N114="sníž. přenesená",J114,0)</f>
        <v>0</v>
      </c>
      <c r="BI114" s="223">
        <f>IF(N114="nulová",J114,0)</f>
        <v>0</v>
      </c>
      <c r="BJ114" s="16" t="s">
        <v>79</v>
      </c>
      <c r="BK114" s="223">
        <f>ROUND(I114*H114,2)</f>
        <v>0</v>
      </c>
      <c r="BL114" s="16" t="s">
        <v>181</v>
      </c>
      <c r="BM114" s="222" t="s">
        <v>1359</v>
      </c>
    </row>
    <row r="115" s="2" customFormat="1" ht="16.5" customHeight="1">
      <c r="A115" s="37"/>
      <c r="B115" s="38"/>
      <c r="C115" s="233" t="s">
        <v>206</v>
      </c>
      <c r="D115" s="233" t="s">
        <v>446</v>
      </c>
      <c r="E115" s="234" t="s">
        <v>1360</v>
      </c>
      <c r="F115" s="235" t="s">
        <v>1361</v>
      </c>
      <c r="G115" s="236" t="s">
        <v>913</v>
      </c>
      <c r="H115" s="237">
        <v>1</v>
      </c>
      <c r="I115" s="238"/>
      <c r="J115" s="239">
        <f>ROUND(I115*H115,2)</f>
        <v>0</v>
      </c>
      <c r="K115" s="235" t="s">
        <v>19</v>
      </c>
      <c r="L115" s="240"/>
      <c r="M115" s="241" t="s">
        <v>19</v>
      </c>
      <c r="N115" s="242" t="s">
        <v>43</v>
      </c>
      <c r="O115" s="83"/>
      <c r="P115" s="220">
        <f>O115*H115</f>
        <v>0</v>
      </c>
      <c r="Q115" s="220">
        <v>0</v>
      </c>
      <c r="R115" s="220">
        <f>Q115*H115</f>
        <v>0</v>
      </c>
      <c r="S115" s="220">
        <v>0</v>
      </c>
      <c r="T115" s="221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22" t="s">
        <v>356</v>
      </c>
      <c r="AT115" s="222" t="s">
        <v>446</v>
      </c>
      <c r="AU115" s="222" t="s">
        <v>79</v>
      </c>
      <c r="AY115" s="16" t="s">
        <v>170</v>
      </c>
      <c r="BE115" s="223">
        <f>IF(N115="základní",J115,0)</f>
        <v>0</v>
      </c>
      <c r="BF115" s="223">
        <f>IF(N115="snížená",J115,0)</f>
        <v>0</v>
      </c>
      <c r="BG115" s="223">
        <f>IF(N115="zákl. přenesená",J115,0)</f>
        <v>0</v>
      </c>
      <c r="BH115" s="223">
        <f>IF(N115="sníž. přenesená",J115,0)</f>
        <v>0</v>
      </c>
      <c r="BI115" s="223">
        <f>IF(N115="nulová",J115,0)</f>
        <v>0</v>
      </c>
      <c r="BJ115" s="16" t="s">
        <v>79</v>
      </c>
      <c r="BK115" s="223">
        <f>ROUND(I115*H115,2)</f>
        <v>0</v>
      </c>
      <c r="BL115" s="16" t="s">
        <v>181</v>
      </c>
      <c r="BM115" s="222" t="s">
        <v>1362</v>
      </c>
    </row>
    <row r="116" s="2" customFormat="1" ht="16.5" customHeight="1">
      <c r="A116" s="37"/>
      <c r="B116" s="38"/>
      <c r="C116" s="233" t="s">
        <v>274</v>
      </c>
      <c r="D116" s="233" t="s">
        <v>446</v>
      </c>
      <c r="E116" s="234" t="s">
        <v>1363</v>
      </c>
      <c r="F116" s="235" t="s">
        <v>1364</v>
      </c>
      <c r="G116" s="236" t="s">
        <v>913</v>
      </c>
      <c r="H116" s="237">
        <v>2</v>
      </c>
      <c r="I116" s="238"/>
      <c r="J116" s="239">
        <f>ROUND(I116*H116,2)</f>
        <v>0</v>
      </c>
      <c r="K116" s="235" t="s">
        <v>19</v>
      </c>
      <c r="L116" s="240"/>
      <c r="M116" s="241" t="s">
        <v>19</v>
      </c>
      <c r="N116" s="242" t="s">
        <v>43</v>
      </c>
      <c r="O116" s="83"/>
      <c r="P116" s="220">
        <f>O116*H116</f>
        <v>0</v>
      </c>
      <c r="Q116" s="220">
        <v>0</v>
      </c>
      <c r="R116" s="220">
        <f>Q116*H116</f>
        <v>0</v>
      </c>
      <c r="S116" s="220">
        <v>0</v>
      </c>
      <c r="T116" s="221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22" t="s">
        <v>356</v>
      </c>
      <c r="AT116" s="222" t="s">
        <v>446</v>
      </c>
      <c r="AU116" s="222" t="s">
        <v>79</v>
      </c>
      <c r="AY116" s="16" t="s">
        <v>170</v>
      </c>
      <c r="BE116" s="223">
        <f>IF(N116="základní",J116,0)</f>
        <v>0</v>
      </c>
      <c r="BF116" s="223">
        <f>IF(N116="snížená",J116,0)</f>
        <v>0</v>
      </c>
      <c r="BG116" s="223">
        <f>IF(N116="zákl. přenesená",J116,0)</f>
        <v>0</v>
      </c>
      <c r="BH116" s="223">
        <f>IF(N116="sníž. přenesená",J116,0)</f>
        <v>0</v>
      </c>
      <c r="BI116" s="223">
        <f>IF(N116="nulová",J116,0)</f>
        <v>0</v>
      </c>
      <c r="BJ116" s="16" t="s">
        <v>79</v>
      </c>
      <c r="BK116" s="223">
        <f>ROUND(I116*H116,2)</f>
        <v>0</v>
      </c>
      <c r="BL116" s="16" t="s">
        <v>181</v>
      </c>
      <c r="BM116" s="222" t="s">
        <v>1365</v>
      </c>
    </row>
    <row r="117" s="2" customFormat="1" ht="16.5" customHeight="1">
      <c r="A117" s="37"/>
      <c r="B117" s="38"/>
      <c r="C117" s="233" t="s">
        <v>279</v>
      </c>
      <c r="D117" s="233" t="s">
        <v>446</v>
      </c>
      <c r="E117" s="234" t="s">
        <v>1366</v>
      </c>
      <c r="F117" s="235" t="s">
        <v>1367</v>
      </c>
      <c r="G117" s="236" t="s">
        <v>913</v>
      </c>
      <c r="H117" s="237">
        <v>2</v>
      </c>
      <c r="I117" s="238"/>
      <c r="J117" s="239">
        <f>ROUND(I117*H117,2)</f>
        <v>0</v>
      </c>
      <c r="K117" s="235" t="s">
        <v>19</v>
      </c>
      <c r="L117" s="240"/>
      <c r="M117" s="241" t="s">
        <v>19</v>
      </c>
      <c r="N117" s="242" t="s">
        <v>43</v>
      </c>
      <c r="O117" s="83"/>
      <c r="P117" s="220">
        <f>O117*H117</f>
        <v>0</v>
      </c>
      <c r="Q117" s="220">
        <v>0</v>
      </c>
      <c r="R117" s="220">
        <f>Q117*H117</f>
        <v>0</v>
      </c>
      <c r="S117" s="220">
        <v>0</v>
      </c>
      <c r="T117" s="221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22" t="s">
        <v>356</v>
      </c>
      <c r="AT117" s="222" t="s">
        <v>446</v>
      </c>
      <c r="AU117" s="222" t="s">
        <v>79</v>
      </c>
      <c r="AY117" s="16" t="s">
        <v>170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16" t="s">
        <v>79</v>
      </c>
      <c r="BK117" s="223">
        <f>ROUND(I117*H117,2)</f>
        <v>0</v>
      </c>
      <c r="BL117" s="16" t="s">
        <v>181</v>
      </c>
      <c r="BM117" s="222" t="s">
        <v>1368</v>
      </c>
    </row>
    <row r="118" s="2" customFormat="1" ht="16.5" customHeight="1">
      <c r="A118" s="37"/>
      <c r="B118" s="38"/>
      <c r="C118" s="233" t="s">
        <v>284</v>
      </c>
      <c r="D118" s="233" t="s">
        <v>446</v>
      </c>
      <c r="E118" s="234" t="s">
        <v>1369</v>
      </c>
      <c r="F118" s="235" t="s">
        <v>1370</v>
      </c>
      <c r="G118" s="236" t="s">
        <v>913</v>
      </c>
      <c r="H118" s="237">
        <v>2</v>
      </c>
      <c r="I118" s="238"/>
      <c r="J118" s="239">
        <f>ROUND(I118*H118,2)</f>
        <v>0</v>
      </c>
      <c r="K118" s="235" t="s">
        <v>19</v>
      </c>
      <c r="L118" s="240"/>
      <c r="M118" s="241" t="s">
        <v>19</v>
      </c>
      <c r="N118" s="242" t="s">
        <v>43</v>
      </c>
      <c r="O118" s="83"/>
      <c r="P118" s="220">
        <f>O118*H118</f>
        <v>0</v>
      </c>
      <c r="Q118" s="220">
        <v>0</v>
      </c>
      <c r="R118" s="220">
        <f>Q118*H118</f>
        <v>0</v>
      </c>
      <c r="S118" s="220">
        <v>0</v>
      </c>
      <c r="T118" s="221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22" t="s">
        <v>356</v>
      </c>
      <c r="AT118" s="222" t="s">
        <v>446</v>
      </c>
      <c r="AU118" s="222" t="s">
        <v>79</v>
      </c>
      <c r="AY118" s="16" t="s">
        <v>170</v>
      </c>
      <c r="BE118" s="223">
        <f>IF(N118="základní",J118,0)</f>
        <v>0</v>
      </c>
      <c r="BF118" s="223">
        <f>IF(N118="snížená",J118,0)</f>
        <v>0</v>
      </c>
      <c r="BG118" s="223">
        <f>IF(N118="zákl. přenesená",J118,0)</f>
        <v>0</v>
      </c>
      <c r="BH118" s="223">
        <f>IF(N118="sníž. přenesená",J118,0)</f>
        <v>0</v>
      </c>
      <c r="BI118" s="223">
        <f>IF(N118="nulová",J118,0)</f>
        <v>0</v>
      </c>
      <c r="BJ118" s="16" t="s">
        <v>79</v>
      </c>
      <c r="BK118" s="223">
        <f>ROUND(I118*H118,2)</f>
        <v>0</v>
      </c>
      <c r="BL118" s="16" t="s">
        <v>181</v>
      </c>
      <c r="BM118" s="222" t="s">
        <v>1371</v>
      </c>
    </row>
    <row r="119" s="12" customFormat="1" ht="25.92" customHeight="1">
      <c r="A119" s="12"/>
      <c r="B119" s="195"/>
      <c r="C119" s="196"/>
      <c r="D119" s="197" t="s">
        <v>71</v>
      </c>
      <c r="E119" s="198" t="s">
        <v>1372</v>
      </c>
      <c r="F119" s="198" t="s">
        <v>1305</v>
      </c>
      <c r="G119" s="196"/>
      <c r="H119" s="196"/>
      <c r="I119" s="199"/>
      <c r="J119" s="200">
        <f>BK119</f>
        <v>0</v>
      </c>
      <c r="K119" s="196"/>
      <c r="L119" s="201"/>
      <c r="M119" s="202"/>
      <c r="N119" s="203"/>
      <c r="O119" s="203"/>
      <c r="P119" s="204">
        <f>SUM(P120:P122)</f>
        <v>0</v>
      </c>
      <c r="Q119" s="203"/>
      <c r="R119" s="204">
        <f>SUM(R120:R122)</f>
        <v>0</v>
      </c>
      <c r="S119" s="203"/>
      <c r="T119" s="205">
        <f>SUM(T120:T122)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6" t="s">
        <v>79</v>
      </c>
      <c r="AT119" s="207" t="s">
        <v>71</v>
      </c>
      <c r="AU119" s="207" t="s">
        <v>72</v>
      </c>
      <c r="AY119" s="206" t="s">
        <v>170</v>
      </c>
      <c r="BK119" s="208">
        <f>SUM(BK120:BK122)</f>
        <v>0</v>
      </c>
    </row>
    <row r="120" s="2" customFormat="1" ht="24.15" customHeight="1">
      <c r="A120" s="37"/>
      <c r="B120" s="38"/>
      <c r="C120" s="211" t="s">
        <v>7</v>
      </c>
      <c r="D120" s="211" t="s">
        <v>172</v>
      </c>
      <c r="E120" s="212" t="s">
        <v>1373</v>
      </c>
      <c r="F120" s="213" t="s">
        <v>1307</v>
      </c>
      <c r="G120" s="214" t="s">
        <v>258</v>
      </c>
      <c r="H120" s="215">
        <v>100</v>
      </c>
      <c r="I120" s="216"/>
      <c r="J120" s="217">
        <f>ROUND(I120*H120,2)</f>
        <v>0</v>
      </c>
      <c r="K120" s="213" t="s">
        <v>19</v>
      </c>
      <c r="L120" s="43"/>
      <c r="M120" s="218" t="s">
        <v>19</v>
      </c>
      <c r="N120" s="219" t="s">
        <v>43</v>
      </c>
      <c r="O120" s="83"/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22" t="s">
        <v>181</v>
      </c>
      <c r="AT120" s="222" t="s">
        <v>172</v>
      </c>
      <c r="AU120" s="222" t="s">
        <v>79</v>
      </c>
      <c r="AY120" s="16" t="s">
        <v>170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6" t="s">
        <v>79</v>
      </c>
      <c r="BK120" s="223">
        <f>ROUND(I120*H120,2)</f>
        <v>0</v>
      </c>
      <c r="BL120" s="16" t="s">
        <v>181</v>
      </c>
      <c r="BM120" s="222" t="s">
        <v>1374</v>
      </c>
    </row>
    <row r="121" s="2" customFormat="1" ht="24.15" customHeight="1">
      <c r="A121" s="37"/>
      <c r="B121" s="38"/>
      <c r="C121" s="211" t="s">
        <v>293</v>
      </c>
      <c r="D121" s="211" t="s">
        <v>172</v>
      </c>
      <c r="E121" s="212" t="s">
        <v>1375</v>
      </c>
      <c r="F121" s="213" t="s">
        <v>1310</v>
      </c>
      <c r="G121" s="214" t="s">
        <v>258</v>
      </c>
      <c r="H121" s="215">
        <v>100</v>
      </c>
      <c r="I121" s="216"/>
      <c r="J121" s="217">
        <f>ROUND(I121*H121,2)</f>
        <v>0</v>
      </c>
      <c r="K121" s="213" t="s">
        <v>19</v>
      </c>
      <c r="L121" s="43"/>
      <c r="M121" s="218" t="s">
        <v>19</v>
      </c>
      <c r="N121" s="219" t="s">
        <v>43</v>
      </c>
      <c r="O121" s="83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2" t="s">
        <v>181</v>
      </c>
      <c r="AT121" s="222" t="s">
        <v>172</v>
      </c>
      <c r="AU121" s="222" t="s">
        <v>79</v>
      </c>
      <c r="AY121" s="16" t="s">
        <v>170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6" t="s">
        <v>79</v>
      </c>
      <c r="BK121" s="223">
        <f>ROUND(I121*H121,2)</f>
        <v>0</v>
      </c>
      <c r="BL121" s="16" t="s">
        <v>181</v>
      </c>
      <c r="BM121" s="222" t="s">
        <v>1376</v>
      </c>
    </row>
    <row r="122" s="2" customFormat="1" ht="24.15" customHeight="1">
      <c r="A122" s="37"/>
      <c r="B122" s="38"/>
      <c r="C122" s="211" t="s">
        <v>298</v>
      </c>
      <c r="D122" s="211" t="s">
        <v>172</v>
      </c>
      <c r="E122" s="212" t="s">
        <v>1377</v>
      </c>
      <c r="F122" s="213" t="s">
        <v>1313</v>
      </c>
      <c r="G122" s="214" t="s">
        <v>258</v>
      </c>
      <c r="H122" s="215">
        <v>15</v>
      </c>
      <c r="I122" s="216"/>
      <c r="J122" s="217">
        <f>ROUND(I122*H122,2)</f>
        <v>0</v>
      </c>
      <c r="K122" s="213" t="s">
        <v>19</v>
      </c>
      <c r="L122" s="43"/>
      <c r="M122" s="218" t="s">
        <v>19</v>
      </c>
      <c r="N122" s="219" t="s">
        <v>43</v>
      </c>
      <c r="O122" s="83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2" t="s">
        <v>181</v>
      </c>
      <c r="AT122" s="222" t="s">
        <v>172</v>
      </c>
      <c r="AU122" s="222" t="s">
        <v>79</v>
      </c>
      <c r="AY122" s="16" t="s">
        <v>170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6" t="s">
        <v>79</v>
      </c>
      <c r="BK122" s="223">
        <f>ROUND(I122*H122,2)</f>
        <v>0</v>
      </c>
      <c r="BL122" s="16" t="s">
        <v>181</v>
      </c>
      <c r="BM122" s="222" t="s">
        <v>1378</v>
      </c>
    </row>
    <row r="123" s="12" customFormat="1" ht="25.92" customHeight="1">
      <c r="A123" s="12"/>
      <c r="B123" s="195"/>
      <c r="C123" s="196"/>
      <c r="D123" s="197" t="s">
        <v>71</v>
      </c>
      <c r="E123" s="198" t="s">
        <v>1379</v>
      </c>
      <c r="F123" s="198" t="s">
        <v>1316</v>
      </c>
      <c r="G123" s="196"/>
      <c r="H123" s="196"/>
      <c r="I123" s="199"/>
      <c r="J123" s="200">
        <f>BK123</f>
        <v>0</v>
      </c>
      <c r="K123" s="196"/>
      <c r="L123" s="201"/>
      <c r="M123" s="202"/>
      <c r="N123" s="203"/>
      <c r="O123" s="203"/>
      <c r="P123" s="204">
        <f>SUM(P124:P126)</f>
        <v>0</v>
      </c>
      <c r="Q123" s="203"/>
      <c r="R123" s="204">
        <f>SUM(R124:R126)</f>
        <v>0</v>
      </c>
      <c r="S123" s="203"/>
      <c r="T123" s="205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6" t="s">
        <v>79</v>
      </c>
      <c r="AT123" s="207" t="s">
        <v>71</v>
      </c>
      <c r="AU123" s="207" t="s">
        <v>72</v>
      </c>
      <c r="AY123" s="206" t="s">
        <v>170</v>
      </c>
      <c r="BK123" s="208">
        <f>SUM(BK124:BK126)</f>
        <v>0</v>
      </c>
    </row>
    <row r="124" s="2" customFormat="1" ht="16.5" customHeight="1">
      <c r="A124" s="37"/>
      <c r="B124" s="38"/>
      <c r="C124" s="211" t="s">
        <v>303</v>
      </c>
      <c r="D124" s="211" t="s">
        <v>172</v>
      </c>
      <c r="E124" s="212" t="s">
        <v>1380</v>
      </c>
      <c r="F124" s="213" t="s">
        <v>1381</v>
      </c>
      <c r="G124" s="214" t="s">
        <v>913</v>
      </c>
      <c r="H124" s="215">
        <v>1</v>
      </c>
      <c r="I124" s="216"/>
      <c r="J124" s="217">
        <f>ROUND(I124*H124,2)</f>
        <v>0</v>
      </c>
      <c r="K124" s="213" t="s">
        <v>19</v>
      </c>
      <c r="L124" s="43"/>
      <c r="M124" s="218" t="s">
        <v>19</v>
      </c>
      <c r="N124" s="219" t="s">
        <v>43</v>
      </c>
      <c r="O124" s="83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2" t="s">
        <v>181</v>
      </c>
      <c r="AT124" s="222" t="s">
        <v>172</v>
      </c>
      <c r="AU124" s="222" t="s">
        <v>79</v>
      </c>
      <c r="AY124" s="16" t="s">
        <v>170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6" t="s">
        <v>79</v>
      </c>
      <c r="BK124" s="223">
        <f>ROUND(I124*H124,2)</f>
        <v>0</v>
      </c>
      <c r="BL124" s="16" t="s">
        <v>181</v>
      </c>
      <c r="BM124" s="222" t="s">
        <v>1382</v>
      </c>
    </row>
    <row r="125" s="2" customFormat="1" ht="16.5" customHeight="1">
      <c r="A125" s="37"/>
      <c r="B125" s="38"/>
      <c r="C125" s="211" t="s">
        <v>307</v>
      </c>
      <c r="D125" s="211" t="s">
        <v>172</v>
      </c>
      <c r="E125" s="212" t="s">
        <v>1383</v>
      </c>
      <c r="F125" s="213" t="s">
        <v>1384</v>
      </c>
      <c r="G125" s="214" t="s">
        <v>913</v>
      </c>
      <c r="H125" s="215">
        <v>1</v>
      </c>
      <c r="I125" s="216"/>
      <c r="J125" s="217">
        <f>ROUND(I125*H125,2)</f>
        <v>0</v>
      </c>
      <c r="K125" s="213" t="s">
        <v>19</v>
      </c>
      <c r="L125" s="43"/>
      <c r="M125" s="218" t="s">
        <v>19</v>
      </c>
      <c r="N125" s="219" t="s">
        <v>43</v>
      </c>
      <c r="O125" s="83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2" t="s">
        <v>181</v>
      </c>
      <c r="AT125" s="222" t="s">
        <v>172</v>
      </c>
      <c r="AU125" s="222" t="s">
        <v>79</v>
      </c>
      <c r="AY125" s="16" t="s">
        <v>170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6" t="s">
        <v>79</v>
      </c>
      <c r="BK125" s="223">
        <f>ROUND(I125*H125,2)</f>
        <v>0</v>
      </c>
      <c r="BL125" s="16" t="s">
        <v>181</v>
      </c>
      <c r="BM125" s="222" t="s">
        <v>1385</v>
      </c>
    </row>
    <row r="126" s="2" customFormat="1" ht="24.15" customHeight="1">
      <c r="A126" s="37"/>
      <c r="B126" s="38"/>
      <c r="C126" s="211" t="s">
        <v>312</v>
      </c>
      <c r="D126" s="211" t="s">
        <v>172</v>
      </c>
      <c r="E126" s="212" t="s">
        <v>1386</v>
      </c>
      <c r="F126" s="213" t="s">
        <v>1387</v>
      </c>
      <c r="G126" s="214" t="s">
        <v>913</v>
      </c>
      <c r="H126" s="215">
        <v>1</v>
      </c>
      <c r="I126" s="216"/>
      <c r="J126" s="217">
        <f>ROUND(I126*H126,2)</f>
        <v>0</v>
      </c>
      <c r="K126" s="213" t="s">
        <v>19</v>
      </c>
      <c r="L126" s="43"/>
      <c r="M126" s="218" t="s">
        <v>19</v>
      </c>
      <c r="N126" s="219" t="s">
        <v>43</v>
      </c>
      <c r="O126" s="83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2" t="s">
        <v>181</v>
      </c>
      <c r="AT126" s="222" t="s">
        <v>172</v>
      </c>
      <c r="AU126" s="222" t="s">
        <v>79</v>
      </c>
      <c r="AY126" s="16" t="s">
        <v>170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79</v>
      </c>
      <c r="BK126" s="223">
        <f>ROUND(I126*H126,2)</f>
        <v>0</v>
      </c>
      <c r="BL126" s="16" t="s">
        <v>181</v>
      </c>
      <c r="BM126" s="222" t="s">
        <v>1388</v>
      </c>
    </row>
    <row r="127" s="12" customFormat="1" ht="25.92" customHeight="1">
      <c r="A127" s="12"/>
      <c r="B127" s="195"/>
      <c r="C127" s="196"/>
      <c r="D127" s="197" t="s">
        <v>71</v>
      </c>
      <c r="E127" s="198" t="s">
        <v>1389</v>
      </c>
      <c r="F127" s="198" t="s">
        <v>1321</v>
      </c>
      <c r="G127" s="196"/>
      <c r="H127" s="196"/>
      <c r="I127" s="199"/>
      <c r="J127" s="200">
        <f>BK127</f>
        <v>0</v>
      </c>
      <c r="K127" s="196"/>
      <c r="L127" s="201"/>
      <c r="M127" s="202"/>
      <c r="N127" s="203"/>
      <c r="O127" s="203"/>
      <c r="P127" s="204">
        <f>SUM(P128:P135)</f>
        <v>0</v>
      </c>
      <c r="Q127" s="203"/>
      <c r="R127" s="204">
        <f>SUM(R128:R135)</f>
        <v>0</v>
      </c>
      <c r="S127" s="203"/>
      <c r="T127" s="205">
        <f>SUM(T128:T135)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6" t="s">
        <v>79</v>
      </c>
      <c r="AT127" s="207" t="s">
        <v>71</v>
      </c>
      <c r="AU127" s="207" t="s">
        <v>72</v>
      </c>
      <c r="AY127" s="206" t="s">
        <v>170</v>
      </c>
      <c r="BK127" s="208">
        <f>SUM(BK128:BK135)</f>
        <v>0</v>
      </c>
    </row>
    <row r="128" s="2" customFormat="1" ht="16.5" customHeight="1">
      <c r="A128" s="37"/>
      <c r="B128" s="38"/>
      <c r="C128" s="211" t="s">
        <v>319</v>
      </c>
      <c r="D128" s="211" t="s">
        <v>172</v>
      </c>
      <c r="E128" s="212" t="s">
        <v>1390</v>
      </c>
      <c r="F128" s="213" t="s">
        <v>1323</v>
      </c>
      <c r="G128" s="214" t="s">
        <v>913</v>
      </c>
      <c r="H128" s="215">
        <v>1</v>
      </c>
      <c r="I128" s="216"/>
      <c r="J128" s="217">
        <f>ROUND(I128*H128,2)</f>
        <v>0</v>
      </c>
      <c r="K128" s="213" t="s">
        <v>19</v>
      </c>
      <c r="L128" s="43"/>
      <c r="M128" s="218" t="s">
        <v>19</v>
      </c>
      <c r="N128" s="219" t="s">
        <v>43</v>
      </c>
      <c r="O128" s="83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2" t="s">
        <v>181</v>
      </c>
      <c r="AT128" s="222" t="s">
        <v>172</v>
      </c>
      <c r="AU128" s="222" t="s">
        <v>79</v>
      </c>
      <c r="AY128" s="16" t="s">
        <v>170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79</v>
      </c>
      <c r="BK128" s="223">
        <f>ROUND(I128*H128,2)</f>
        <v>0</v>
      </c>
      <c r="BL128" s="16" t="s">
        <v>181</v>
      </c>
      <c r="BM128" s="222" t="s">
        <v>1391</v>
      </c>
    </row>
    <row r="129" s="2" customFormat="1" ht="16.5" customHeight="1">
      <c r="A129" s="37"/>
      <c r="B129" s="38"/>
      <c r="C129" s="211" t="s">
        <v>328</v>
      </c>
      <c r="D129" s="211" t="s">
        <v>172</v>
      </c>
      <c r="E129" s="212" t="s">
        <v>1392</v>
      </c>
      <c r="F129" s="213" t="s">
        <v>1326</v>
      </c>
      <c r="G129" s="214" t="s">
        <v>913</v>
      </c>
      <c r="H129" s="215">
        <v>1</v>
      </c>
      <c r="I129" s="216"/>
      <c r="J129" s="217">
        <f>ROUND(I129*H129,2)</f>
        <v>0</v>
      </c>
      <c r="K129" s="213" t="s">
        <v>19</v>
      </c>
      <c r="L129" s="43"/>
      <c r="M129" s="218" t="s">
        <v>19</v>
      </c>
      <c r="N129" s="219" t="s">
        <v>43</v>
      </c>
      <c r="O129" s="83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2" t="s">
        <v>181</v>
      </c>
      <c r="AT129" s="222" t="s">
        <v>172</v>
      </c>
      <c r="AU129" s="222" t="s">
        <v>79</v>
      </c>
      <c r="AY129" s="16" t="s">
        <v>170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6" t="s">
        <v>79</v>
      </c>
      <c r="BK129" s="223">
        <f>ROUND(I129*H129,2)</f>
        <v>0</v>
      </c>
      <c r="BL129" s="16" t="s">
        <v>181</v>
      </c>
      <c r="BM129" s="222" t="s">
        <v>1393</v>
      </c>
    </row>
    <row r="130" s="2" customFormat="1" ht="16.5" customHeight="1">
      <c r="A130" s="37"/>
      <c r="B130" s="38"/>
      <c r="C130" s="211" t="s">
        <v>335</v>
      </c>
      <c r="D130" s="211" t="s">
        <v>172</v>
      </c>
      <c r="E130" s="212" t="s">
        <v>1394</v>
      </c>
      <c r="F130" s="213" t="s">
        <v>1329</v>
      </c>
      <c r="G130" s="214" t="s">
        <v>913</v>
      </c>
      <c r="H130" s="215">
        <v>1</v>
      </c>
      <c r="I130" s="216"/>
      <c r="J130" s="217">
        <f>ROUND(I130*H130,2)</f>
        <v>0</v>
      </c>
      <c r="K130" s="213" t="s">
        <v>19</v>
      </c>
      <c r="L130" s="43"/>
      <c r="M130" s="218" t="s">
        <v>19</v>
      </c>
      <c r="N130" s="219" t="s">
        <v>43</v>
      </c>
      <c r="O130" s="83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2" t="s">
        <v>181</v>
      </c>
      <c r="AT130" s="222" t="s">
        <v>172</v>
      </c>
      <c r="AU130" s="222" t="s">
        <v>79</v>
      </c>
      <c r="AY130" s="16" t="s">
        <v>170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6" t="s">
        <v>79</v>
      </c>
      <c r="BK130" s="223">
        <f>ROUND(I130*H130,2)</f>
        <v>0</v>
      </c>
      <c r="BL130" s="16" t="s">
        <v>181</v>
      </c>
      <c r="BM130" s="222" t="s">
        <v>1395</v>
      </c>
    </row>
    <row r="131" s="2" customFormat="1" ht="16.5" customHeight="1">
      <c r="A131" s="37"/>
      <c r="B131" s="38"/>
      <c r="C131" s="211" t="s">
        <v>342</v>
      </c>
      <c r="D131" s="211" t="s">
        <v>172</v>
      </c>
      <c r="E131" s="212" t="s">
        <v>1396</v>
      </c>
      <c r="F131" s="213" t="s">
        <v>1332</v>
      </c>
      <c r="G131" s="214" t="s">
        <v>913</v>
      </c>
      <c r="H131" s="215">
        <v>1</v>
      </c>
      <c r="I131" s="216"/>
      <c r="J131" s="217">
        <f>ROUND(I131*H131,2)</f>
        <v>0</v>
      </c>
      <c r="K131" s="213" t="s">
        <v>19</v>
      </c>
      <c r="L131" s="43"/>
      <c r="M131" s="218" t="s">
        <v>19</v>
      </c>
      <c r="N131" s="219" t="s">
        <v>43</v>
      </c>
      <c r="O131" s="83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2" t="s">
        <v>181</v>
      </c>
      <c r="AT131" s="222" t="s">
        <v>172</v>
      </c>
      <c r="AU131" s="222" t="s">
        <v>79</v>
      </c>
      <c r="AY131" s="16" t="s">
        <v>170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6" t="s">
        <v>79</v>
      </c>
      <c r="BK131" s="223">
        <f>ROUND(I131*H131,2)</f>
        <v>0</v>
      </c>
      <c r="BL131" s="16" t="s">
        <v>181</v>
      </c>
      <c r="BM131" s="222" t="s">
        <v>1397</v>
      </c>
    </row>
    <row r="132" s="2" customFormat="1" ht="16.5" customHeight="1">
      <c r="A132" s="37"/>
      <c r="B132" s="38"/>
      <c r="C132" s="211" t="s">
        <v>349</v>
      </c>
      <c r="D132" s="211" t="s">
        <v>172</v>
      </c>
      <c r="E132" s="212" t="s">
        <v>1398</v>
      </c>
      <c r="F132" s="213" t="s">
        <v>1335</v>
      </c>
      <c r="G132" s="214" t="s">
        <v>913</v>
      </c>
      <c r="H132" s="215">
        <v>1</v>
      </c>
      <c r="I132" s="216"/>
      <c r="J132" s="217">
        <f>ROUND(I132*H132,2)</f>
        <v>0</v>
      </c>
      <c r="K132" s="213" t="s">
        <v>19</v>
      </c>
      <c r="L132" s="43"/>
      <c r="M132" s="218" t="s">
        <v>19</v>
      </c>
      <c r="N132" s="219" t="s">
        <v>43</v>
      </c>
      <c r="O132" s="83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2" t="s">
        <v>181</v>
      </c>
      <c r="AT132" s="222" t="s">
        <v>172</v>
      </c>
      <c r="AU132" s="222" t="s">
        <v>79</v>
      </c>
      <c r="AY132" s="16" t="s">
        <v>170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6" t="s">
        <v>79</v>
      </c>
      <c r="BK132" s="223">
        <f>ROUND(I132*H132,2)</f>
        <v>0</v>
      </c>
      <c r="BL132" s="16" t="s">
        <v>181</v>
      </c>
      <c r="BM132" s="222" t="s">
        <v>1399</v>
      </c>
    </row>
    <row r="133" s="2" customFormat="1" ht="16.5" customHeight="1">
      <c r="A133" s="37"/>
      <c r="B133" s="38"/>
      <c r="C133" s="211" t="s">
        <v>356</v>
      </c>
      <c r="D133" s="211" t="s">
        <v>172</v>
      </c>
      <c r="E133" s="212" t="s">
        <v>1400</v>
      </c>
      <c r="F133" s="213" t="s">
        <v>1338</v>
      </c>
      <c r="G133" s="214" t="s">
        <v>913</v>
      </c>
      <c r="H133" s="215">
        <v>1</v>
      </c>
      <c r="I133" s="216"/>
      <c r="J133" s="217">
        <f>ROUND(I133*H133,2)</f>
        <v>0</v>
      </c>
      <c r="K133" s="213" t="s">
        <v>19</v>
      </c>
      <c r="L133" s="43"/>
      <c r="M133" s="218" t="s">
        <v>19</v>
      </c>
      <c r="N133" s="219" t="s">
        <v>43</v>
      </c>
      <c r="O133" s="83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2" t="s">
        <v>181</v>
      </c>
      <c r="AT133" s="222" t="s">
        <v>172</v>
      </c>
      <c r="AU133" s="222" t="s">
        <v>79</v>
      </c>
      <c r="AY133" s="16" t="s">
        <v>170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6" t="s">
        <v>79</v>
      </c>
      <c r="BK133" s="223">
        <f>ROUND(I133*H133,2)</f>
        <v>0</v>
      </c>
      <c r="BL133" s="16" t="s">
        <v>181</v>
      </c>
      <c r="BM133" s="222" t="s">
        <v>1401</v>
      </c>
    </row>
    <row r="134" s="2" customFormat="1" ht="16.5" customHeight="1">
      <c r="A134" s="37"/>
      <c r="B134" s="38"/>
      <c r="C134" s="211" t="s">
        <v>361</v>
      </c>
      <c r="D134" s="211" t="s">
        <v>172</v>
      </c>
      <c r="E134" s="212" t="s">
        <v>1402</v>
      </c>
      <c r="F134" s="213" t="s">
        <v>1341</v>
      </c>
      <c r="G134" s="214" t="s">
        <v>913</v>
      </c>
      <c r="H134" s="215">
        <v>1</v>
      </c>
      <c r="I134" s="216"/>
      <c r="J134" s="217">
        <f>ROUND(I134*H134,2)</f>
        <v>0</v>
      </c>
      <c r="K134" s="213" t="s">
        <v>19</v>
      </c>
      <c r="L134" s="43"/>
      <c r="M134" s="218" t="s">
        <v>19</v>
      </c>
      <c r="N134" s="219" t="s">
        <v>43</v>
      </c>
      <c r="O134" s="83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2" t="s">
        <v>181</v>
      </c>
      <c r="AT134" s="222" t="s">
        <v>172</v>
      </c>
      <c r="AU134" s="222" t="s">
        <v>79</v>
      </c>
      <c r="AY134" s="16" t="s">
        <v>170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6" t="s">
        <v>79</v>
      </c>
      <c r="BK134" s="223">
        <f>ROUND(I134*H134,2)</f>
        <v>0</v>
      </c>
      <c r="BL134" s="16" t="s">
        <v>181</v>
      </c>
      <c r="BM134" s="222" t="s">
        <v>1403</v>
      </c>
    </row>
    <row r="135" s="2" customFormat="1" ht="16.5" customHeight="1">
      <c r="A135" s="37"/>
      <c r="B135" s="38"/>
      <c r="C135" s="211" t="s">
        <v>366</v>
      </c>
      <c r="D135" s="211" t="s">
        <v>172</v>
      </c>
      <c r="E135" s="212" t="s">
        <v>1404</v>
      </c>
      <c r="F135" s="213" t="s">
        <v>1344</v>
      </c>
      <c r="G135" s="214" t="s">
        <v>913</v>
      </c>
      <c r="H135" s="215">
        <v>1</v>
      </c>
      <c r="I135" s="216"/>
      <c r="J135" s="217">
        <f>ROUND(I135*H135,2)</f>
        <v>0</v>
      </c>
      <c r="K135" s="213" t="s">
        <v>19</v>
      </c>
      <c r="L135" s="43"/>
      <c r="M135" s="218" t="s">
        <v>19</v>
      </c>
      <c r="N135" s="219" t="s">
        <v>43</v>
      </c>
      <c r="O135" s="83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2" t="s">
        <v>181</v>
      </c>
      <c r="AT135" s="222" t="s">
        <v>172</v>
      </c>
      <c r="AU135" s="222" t="s">
        <v>79</v>
      </c>
      <c r="AY135" s="16" t="s">
        <v>170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6" t="s">
        <v>79</v>
      </c>
      <c r="BK135" s="223">
        <f>ROUND(I135*H135,2)</f>
        <v>0</v>
      </c>
      <c r="BL135" s="16" t="s">
        <v>181</v>
      </c>
      <c r="BM135" s="222" t="s">
        <v>1405</v>
      </c>
    </row>
    <row r="136" s="12" customFormat="1" ht="25.92" customHeight="1">
      <c r="A136" s="12"/>
      <c r="B136" s="195"/>
      <c r="C136" s="196"/>
      <c r="D136" s="197" t="s">
        <v>71</v>
      </c>
      <c r="E136" s="198" t="s">
        <v>1406</v>
      </c>
      <c r="F136" s="198" t="s">
        <v>1347</v>
      </c>
      <c r="G136" s="196"/>
      <c r="H136" s="196"/>
      <c r="I136" s="199"/>
      <c r="J136" s="200">
        <f>BK136</f>
        <v>0</v>
      </c>
      <c r="K136" s="196"/>
      <c r="L136" s="201"/>
      <c r="M136" s="202"/>
      <c r="N136" s="203"/>
      <c r="O136" s="203"/>
      <c r="P136" s="204">
        <f>SUM(P137:P138)</f>
        <v>0</v>
      </c>
      <c r="Q136" s="203"/>
      <c r="R136" s="204">
        <f>SUM(R137:R138)</f>
        <v>0</v>
      </c>
      <c r="S136" s="203"/>
      <c r="T136" s="205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6" t="s">
        <v>79</v>
      </c>
      <c r="AT136" s="207" t="s">
        <v>71</v>
      </c>
      <c r="AU136" s="207" t="s">
        <v>72</v>
      </c>
      <c r="AY136" s="206" t="s">
        <v>170</v>
      </c>
      <c r="BK136" s="208">
        <f>SUM(BK137:BK138)</f>
        <v>0</v>
      </c>
    </row>
    <row r="137" s="2" customFormat="1" ht="16.5" customHeight="1">
      <c r="A137" s="37"/>
      <c r="B137" s="38"/>
      <c r="C137" s="211" t="s">
        <v>371</v>
      </c>
      <c r="D137" s="211" t="s">
        <v>172</v>
      </c>
      <c r="E137" s="212" t="s">
        <v>1407</v>
      </c>
      <c r="F137" s="213" t="s">
        <v>1408</v>
      </c>
      <c r="G137" s="214" t="s">
        <v>840</v>
      </c>
      <c r="H137" s="215">
        <v>1</v>
      </c>
      <c r="I137" s="216"/>
      <c r="J137" s="217">
        <f>ROUND(I137*H137,2)</f>
        <v>0</v>
      </c>
      <c r="K137" s="213" t="s">
        <v>19</v>
      </c>
      <c r="L137" s="43"/>
      <c r="M137" s="218" t="s">
        <v>19</v>
      </c>
      <c r="N137" s="219" t="s">
        <v>43</v>
      </c>
      <c r="O137" s="83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2" t="s">
        <v>181</v>
      </c>
      <c r="AT137" s="222" t="s">
        <v>172</v>
      </c>
      <c r="AU137" s="222" t="s">
        <v>79</v>
      </c>
      <c r="AY137" s="16" t="s">
        <v>170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79</v>
      </c>
      <c r="BK137" s="223">
        <f>ROUND(I137*H137,2)</f>
        <v>0</v>
      </c>
      <c r="BL137" s="16" t="s">
        <v>181</v>
      </c>
      <c r="BM137" s="222" t="s">
        <v>1409</v>
      </c>
    </row>
    <row r="138" s="2" customFormat="1" ht="16.5" customHeight="1">
      <c r="A138" s="37"/>
      <c r="B138" s="38"/>
      <c r="C138" s="211" t="s">
        <v>375</v>
      </c>
      <c r="D138" s="211" t="s">
        <v>172</v>
      </c>
      <c r="E138" s="212" t="s">
        <v>1410</v>
      </c>
      <c r="F138" s="213" t="s">
        <v>1411</v>
      </c>
      <c r="G138" s="214" t="s">
        <v>840</v>
      </c>
      <c r="H138" s="215">
        <v>1</v>
      </c>
      <c r="I138" s="216"/>
      <c r="J138" s="217">
        <f>ROUND(I138*H138,2)</f>
        <v>0</v>
      </c>
      <c r="K138" s="213" t="s">
        <v>19</v>
      </c>
      <c r="L138" s="43"/>
      <c r="M138" s="218" t="s">
        <v>19</v>
      </c>
      <c r="N138" s="219" t="s">
        <v>43</v>
      </c>
      <c r="O138" s="83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2" t="s">
        <v>181</v>
      </c>
      <c r="AT138" s="222" t="s">
        <v>172</v>
      </c>
      <c r="AU138" s="222" t="s">
        <v>79</v>
      </c>
      <c r="AY138" s="16" t="s">
        <v>170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6" t="s">
        <v>79</v>
      </c>
      <c r="BK138" s="223">
        <f>ROUND(I138*H138,2)</f>
        <v>0</v>
      </c>
      <c r="BL138" s="16" t="s">
        <v>181</v>
      </c>
      <c r="BM138" s="222" t="s">
        <v>1412</v>
      </c>
    </row>
    <row r="139" s="12" customFormat="1" ht="25.92" customHeight="1">
      <c r="A139" s="12"/>
      <c r="B139" s="195"/>
      <c r="C139" s="196"/>
      <c r="D139" s="197" t="s">
        <v>71</v>
      </c>
      <c r="E139" s="198" t="s">
        <v>1413</v>
      </c>
      <c r="F139" s="198" t="s">
        <v>1414</v>
      </c>
      <c r="G139" s="196"/>
      <c r="H139" s="196"/>
      <c r="I139" s="199"/>
      <c r="J139" s="200">
        <f>BK139</f>
        <v>0</v>
      </c>
      <c r="K139" s="196"/>
      <c r="L139" s="201"/>
      <c r="M139" s="202"/>
      <c r="N139" s="203"/>
      <c r="O139" s="203"/>
      <c r="P139" s="204">
        <f>SUM(P140:P146)</f>
        <v>0</v>
      </c>
      <c r="Q139" s="203"/>
      <c r="R139" s="204">
        <f>SUM(R140:R146)</f>
        <v>0</v>
      </c>
      <c r="S139" s="203"/>
      <c r="T139" s="205">
        <f>SUM(T140:T146)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6" t="s">
        <v>79</v>
      </c>
      <c r="AT139" s="207" t="s">
        <v>71</v>
      </c>
      <c r="AU139" s="207" t="s">
        <v>72</v>
      </c>
      <c r="AY139" s="206" t="s">
        <v>170</v>
      </c>
      <c r="BK139" s="208">
        <f>SUM(BK140:BK146)</f>
        <v>0</v>
      </c>
    </row>
    <row r="140" s="2" customFormat="1" ht="16.5" customHeight="1">
      <c r="A140" s="37"/>
      <c r="B140" s="38"/>
      <c r="C140" s="211" t="s">
        <v>381</v>
      </c>
      <c r="D140" s="211" t="s">
        <v>172</v>
      </c>
      <c r="E140" s="212" t="s">
        <v>1415</v>
      </c>
      <c r="F140" s="213" t="s">
        <v>1416</v>
      </c>
      <c r="G140" s="214" t="s">
        <v>840</v>
      </c>
      <c r="H140" s="215">
        <v>1</v>
      </c>
      <c r="I140" s="216"/>
      <c r="J140" s="217">
        <f>ROUND(I140*H140,2)</f>
        <v>0</v>
      </c>
      <c r="K140" s="213" t="s">
        <v>19</v>
      </c>
      <c r="L140" s="43"/>
      <c r="M140" s="218" t="s">
        <v>19</v>
      </c>
      <c r="N140" s="219" t="s">
        <v>43</v>
      </c>
      <c r="O140" s="83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2" t="s">
        <v>181</v>
      </c>
      <c r="AT140" s="222" t="s">
        <v>172</v>
      </c>
      <c r="AU140" s="222" t="s">
        <v>79</v>
      </c>
      <c r="AY140" s="16" t="s">
        <v>170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6" t="s">
        <v>79</v>
      </c>
      <c r="BK140" s="223">
        <f>ROUND(I140*H140,2)</f>
        <v>0</v>
      </c>
      <c r="BL140" s="16" t="s">
        <v>181</v>
      </c>
      <c r="BM140" s="222" t="s">
        <v>1417</v>
      </c>
    </row>
    <row r="141" s="2" customFormat="1" ht="16.5" customHeight="1">
      <c r="A141" s="37"/>
      <c r="B141" s="38"/>
      <c r="C141" s="211" t="s">
        <v>388</v>
      </c>
      <c r="D141" s="211" t="s">
        <v>172</v>
      </c>
      <c r="E141" s="212" t="s">
        <v>1418</v>
      </c>
      <c r="F141" s="213" t="s">
        <v>1419</v>
      </c>
      <c r="G141" s="214" t="s">
        <v>840</v>
      </c>
      <c r="H141" s="215">
        <v>1</v>
      </c>
      <c r="I141" s="216"/>
      <c r="J141" s="217">
        <f>ROUND(I141*H141,2)</f>
        <v>0</v>
      </c>
      <c r="K141" s="213" t="s">
        <v>19</v>
      </c>
      <c r="L141" s="43"/>
      <c r="M141" s="218" t="s">
        <v>19</v>
      </c>
      <c r="N141" s="219" t="s">
        <v>43</v>
      </c>
      <c r="O141" s="83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2" t="s">
        <v>181</v>
      </c>
      <c r="AT141" s="222" t="s">
        <v>172</v>
      </c>
      <c r="AU141" s="222" t="s">
        <v>79</v>
      </c>
      <c r="AY141" s="16" t="s">
        <v>170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6" t="s">
        <v>79</v>
      </c>
      <c r="BK141" s="223">
        <f>ROUND(I141*H141,2)</f>
        <v>0</v>
      </c>
      <c r="BL141" s="16" t="s">
        <v>181</v>
      </c>
      <c r="BM141" s="222" t="s">
        <v>1420</v>
      </c>
    </row>
    <row r="142" s="2" customFormat="1" ht="16.5" customHeight="1">
      <c r="A142" s="37"/>
      <c r="B142" s="38"/>
      <c r="C142" s="211" t="s">
        <v>393</v>
      </c>
      <c r="D142" s="211" t="s">
        <v>172</v>
      </c>
      <c r="E142" s="212" t="s">
        <v>1421</v>
      </c>
      <c r="F142" s="213" t="s">
        <v>1422</v>
      </c>
      <c r="G142" s="214" t="s">
        <v>840</v>
      </c>
      <c r="H142" s="215">
        <v>1</v>
      </c>
      <c r="I142" s="216"/>
      <c r="J142" s="217">
        <f>ROUND(I142*H142,2)</f>
        <v>0</v>
      </c>
      <c r="K142" s="213" t="s">
        <v>19</v>
      </c>
      <c r="L142" s="43"/>
      <c r="M142" s="218" t="s">
        <v>19</v>
      </c>
      <c r="N142" s="219" t="s">
        <v>43</v>
      </c>
      <c r="O142" s="83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2" t="s">
        <v>181</v>
      </c>
      <c r="AT142" s="222" t="s">
        <v>172</v>
      </c>
      <c r="AU142" s="222" t="s">
        <v>79</v>
      </c>
      <c r="AY142" s="16" t="s">
        <v>170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79</v>
      </c>
      <c r="BK142" s="223">
        <f>ROUND(I142*H142,2)</f>
        <v>0</v>
      </c>
      <c r="BL142" s="16" t="s">
        <v>181</v>
      </c>
      <c r="BM142" s="222" t="s">
        <v>1423</v>
      </c>
    </row>
    <row r="143" s="2" customFormat="1" ht="16.5" customHeight="1">
      <c r="A143" s="37"/>
      <c r="B143" s="38"/>
      <c r="C143" s="211" t="s">
        <v>398</v>
      </c>
      <c r="D143" s="211" t="s">
        <v>172</v>
      </c>
      <c r="E143" s="212" t="s">
        <v>1424</v>
      </c>
      <c r="F143" s="213" t="s">
        <v>1425</v>
      </c>
      <c r="G143" s="214" t="s">
        <v>913</v>
      </c>
      <c r="H143" s="215">
        <v>1</v>
      </c>
      <c r="I143" s="216"/>
      <c r="J143" s="217">
        <f>ROUND(I143*H143,2)</f>
        <v>0</v>
      </c>
      <c r="K143" s="213" t="s">
        <v>19</v>
      </c>
      <c r="L143" s="43"/>
      <c r="M143" s="218" t="s">
        <v>19</v>
      </c>
      <c r="N143" s="219" t="s">
        <v>43</v>
      </c>
      <c r="O143" s="83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2" t="s">
        <v>181</v>
      </c>
      <c r="AT143" s="222" t="s">
        <v>172</v>
      </c>
      <c r="AU143" s="222" t="s">
        <v>79</v>
      </c>
      <c r="AY143" s="16" t="s">
        <v>170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6" t="s">
        <v>79</v>
      </c>
      <c r="BK143" s="223">
        <f>ROUND(I143*H143,2)</f>
        <v>0</v>
      </c>
      <c r="BL143" s="16" t="s">
        <v>181</v>
      </c>
      <c r="BM143" s="222" t="s">
        <v>1426</v>
      </c>
    </row>
    <row r="144" s="2" customFormat="1" ht="16.5" customHeight="1">
      <c r="A144" s="37"/>
      <c r="B144" s="38"/>
      <c r="C144" s="211" t="s">
        <v>403</v>
      </c>
      <c r="D144" s="211" t="s">
        <v>172</v>
      </c>
      <c r="E144" s="212" t="s">
        <v>1427</v>
      </c>
      <c r="F144" s="213" t="s">
        <v>1428</v>
      </c>
      <c r="G144" s="214" t="s">
        <v>913</v>
      </c>
      <c r="H144" s="215">
        <v>1</v>
      </c>
      <c r="I144" s="216"/>
      <c r="J144" s="217">
        <f>ROUND(I144*H144,2)</f>
        <v>0</v>
      </c>
      <c r="K144" s="213" t="s">
        <v>19</v>
      </c>
      <c r="L144" s="43"/>
      <c r="M144" s="218" t="s">
        <v>19</v>
      </c>
      <c r="N144" s="219" t="s">
        <v>43</v>
      </c>
      <c r="O144" s="83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2" t="s">
        <v>181</v>
      </c>
      <c r="AT144" s="222" t="s">
        <v>172</v>
      </c>
      <c r="AU144" s="222" t="s">
        <v>79</v>
      </c>
      <c r="AY144" s="16" t="s">
        <v>170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6" t="s">
        <v>79</v>
      </c>
      <c r="BK144" s="223">
        <f>ROUND(I144*H144,2)</f>
        <v>0</v>
      </c>
      <c r="BL144" s="16" t="s">
        <v>181</v>
      </c>
      <c r="BM144" s="222" t="s">
        <v>1429</v>
      </c>
    </row>
    <row r="145" s="2" customFormat="1" ht="16.5" customHeight="1">
      <c r="A145" s="37"/>
      <c r="B145" s="38"/>
      <c r="C145" s="211" t="s">
        <v>410</v>
      </c>
      <c r="D145" s="211" t="s">
        <v>172</v>
      </c>
      <c r="E145" s="212" t="s">
        <v>1430</v>
      </c>
      <c r="F145" s="213" t="s">
        <v>1431</v>
      </c>
      <c r="G145" s="214" t="s">
        <v>913</v>
      </c>
      <c r="H145" s="215">
        <v>1</v>
      </c>
      <c r="I145" s="216"/>
      <c r="J145" s="217">
        <f>ROUND(I145*H145,2)</f>
        <v>0</v>
      </c>
      <c r="K145" s="213" t="s">
        <v>19</v>
      </c>
      <c r="L145" s="43"/>
      <c r="M145" s="218" t="s">
        <v>19</v>
      </c>
      <c r="N145" s="219" t="s">
        <v>43</v>
      </c>
      <c r="O145" s="83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2" t="s">
        <v>181</v>
      </c>
      <c r="AT145" s="222" t="s">
        <v>172</v>
      </c>
      <c r="AU145" s="222" t="s">
        <v>79</v>
      </c>
      <c r="AY145" s="16" t="s">
        <v>170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79</v>
      </c>
      <c r="BK145" s="223">
        <f>ROUND(I145*H145,2)</f>
        <v>0</v>
      </c>
      <c r="BL145" s="16" t="s">
        <v>181</v>
      </c>
      <c r="BM145" s="222" t="s">
        <v>1432</v>
      </c>
    </row>
    <row r="146" s="2" customFormat="1" ht="16.5" customHeight="1">
      <c r="A146" s="37"/>
      <c r="B146" s="38"/>
      <c r="C146" s="211" t="s">
        <v>415</v>
      </c>
      <c r="D146" s="211" t="s">
        <v>172</v>
      </c>
      <c r="E146" s="212" t="s">
        <v>1433</v>
      </c>
      <c r="F146" s="213" t="s">
        <v>1286</v>
      </c>
      <c r="G146" s="214" t="s">
        <v>913</v>
      </c>
      <c r="H146" s="215">
        <v>1</v>
      </c>
      <c r="I146" s="216"/>
      <c r="J146" s="217">
        <f>ROUND(I146*H146,2)</f>
        <v>0</v>
      </c>
      <c r="K146" s="213" t="s">
        <v>19</v>
      </c>
      <c r="L146" s="43"/>
      <c r="M146" s="244" t="s">
        <v>19</v>
      </c>
      <c r="N146" s="245" t="s">
        <v>43</v>
      </c>
      <c r="O146" s="231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2" t="s">
        <v>181</v>
      </c>
      <c r="AT146" s="222" t="s">
        <v>172</v>
      </c>
      <c r="AU146" s="222" t="s">
        <v>79</v>
      </c>
      <c r="AY146" s="16" t="s">
        <v>170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6" t="s">
        <v>79</v>
      </c>
      <c r="BK146" s="223">
        <f>ROUND(I146*H146,2)</f>
        <v>0</v>
      </c>
      <c r="BL146" s="16" t="s">
        <v>181</v>
      </c>
      <c r="BM146" s="222" t="s">
        <v>1434</v>
      </c>
    </row>
    <row r="147" s="2" customFormat="1" ht="6.96" customHeight="1">
      <c r="A147" s="37"/>
      <c r="B147" s="58"/>
      <c r="C147" s="59"/>
      <c r="D147" s="59"/>
      <c r="E147" s="59"/>
      <c r="F147" s="59"/>
      <c r="G147" s="59"/>
      <c r="H147" s="59"/>
      <c r="I147" s="59"/>
      <c r="J147" s="59"/>
      <c r="K147" s="59"/>
      <c r="L147" s="43"/>
      <c r="M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</sheetData>
  <sheetProtection sheet="1" autoFilter="0" formatColumns="0" formatRows="0" objects="1" scenarios="1" spinCount="100000" saltValue="2a5JR74T9RkNtBVvmIMrGE03J8T40Zjx1W4yBrdR82GCnmzPApo6YvLP+e3KMpy5W9Gp4lQwncUNJx9xWUYSlA==" hashValue="XH48U1VEUGKMa06aGwkugUIOXZN8JkKj/UkaCbX8jG3AbXz0YA+mILiz4Qrpx4J4OdMnB1cCPrmztxu8U0Hkmg==" algorithmName="SHA-512" password="CC35"/>
  <autoFilter ref="C93:K14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81</v>
      </c>
    </row>
    <row r="4" s="1" customFormat="1" ht="24.96" customHeight="1">
      <c r="B4" s="19"/>
      <c r="D4" s="139" t="s">
        <v>126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RECEPCE, SPOLEČENSKÝ SÁL A DENNÍ MÍSTNOST</v>
      </c>
      <c r="F7" s="141"/>
      <c r="G7" s="141"/>
      <c r="H7" s="141"/>
      <c r="L7" s="19"/>
    </row>
    <row r="8" s="1" customFormat="1" ht="12" customHeight="1">
      <c r="B8" s="19"/>
      <c r="D8" s="141" t="s">
        <v>127</v>
      </c>
      <c r="L8" s="19"/>
    </row>
    <row r="9" s="2" customFormat="1" ht="16.5" customHeight="1">
      <c r="A9" s="37"/>
      <c r="B9" s="43"/>
      <c r="C9" s="37"/>
      <c r="D9" s="37"/>
      <c r="E9" s="142" t="s">
        <v>907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129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1435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17. 6. 2024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1" t="s">
        <v>28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28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">
        <v>19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41" t="s">
        <v>28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34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35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36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71.25" customHeight="1">
      <c r="A29" s="146"/>
      <c r="B29" s="147"/>
      <c r="C29" s="146"/>
      <c r="D29" s="146"/>
      <c r="E29" s="148" t="s">
        <v>131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38</v>
      </c>
      <c r="E32" s="37"/>
      <c r="F32" s="37"/>
      <c r="G32" s="37"/>
      <c r="H32" s="37"/>
      <c r="I32" s="37"/>
      <c r="J32" s="152">
        <f>ROUND(J94,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40</v>
      </c>
      <c r="G34" s="37"/>
      <c r="H34" s="37"/>
      <c r="I34" s="153" t="s">
        <v>39</v>
      </c>
      <c r="J34" s="153" t="s">
        <v>41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42</v>
      </c>
      <c r="E35" s="141" t="s">
        <v>43</v>
      </c>
      <c r="F35" s="155">
        <f>ROUND((SUM(BE94:BE154)),  2)</f>
        <v>0</v>
      </c>
      <c r="G35" s="37"/>
      <c r="H35" s="37"/>
      <c r="I35" s="156">
        <v>0.20999999999999999</v>
      </c>
      <c r="J35" s="155">
        <f>ROUND(((SUM(BE94:BE154))*I35),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44</v>
      </c>
      <c r="F36" s="155">
        <f>ROUND((SUM(BF94:BF154)),  2)</f>
        <v>0</v>
      </c>
      <c r="G36" s="37"/>
      <c r="H36" s="37"/>
      <c r="I36" s="156">
        <v>0.12</v>
      </c>
      <c r="J36" s="155">
        <f>ROUND(((SUM(BF94:BF154))*I36),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45</v>
      </c>
      <c r="F37" s="155">
        <f>ROUND((SUM(BG94:BG154)),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46</v>
      </c>
      <c r="F38" s="155">
        <f>ROUND((SUM(BH94:BH154)),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47</v>
      </c>
      <c r="F39" s="155">
        <f>ROUND((SUM(BI94:BI154)),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48</v>
      </c>
      <c r="E41" s="159"/>
      <c r="F41" s="159"/>
      <c r="G41" s="160" t="s">
        <v>49</v>
      </c>
      <c r="H41" s="161" t="s">
        <v>50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132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RECEPCE, SPOLEČENSKÝ SÁL A DENNÍ MÍSTNOST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127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907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129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2024-058-04-04 - Profese - UT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>Oblastní muzeum Praha - východ</v>
      </c>
      <c r="G56" s="39"/>
      <c r="H56" s="39"/>
      <c r="I56" s="31" t="s">
        <v>23</v>
      </c>
      <c r="J56" s="71" t="str">
        <f>IF(J14="","",J14)</f>
        <v>17. 6. 2024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40.05" customHeight="1">
      <c r="A58" s="37"/>
      <c r="B58" s="38"/>
      <c r="C58" s="31" t="s">
        <v>25</v>
      </c>
      <c r="D58" s="39"/>
      <c r="E58" s="39"/>
      <c r="F58" s="26" t="str">
        <f>E17</f>
        <v>Oblastní muzeum,Masarykovo náměstí 97,Brandýs n.L.</v>
      </c>
      <c r="G58" s="39"/>
      <c r="H58" s="39"/>
      <c r="I58" s="31" t="s">
        <v>31</v>
      </c>
      <c r="J58" s="35" t="str">
        <f>E23</f>
        <v>ing. arch. Jiří Sedláček, Kladská 25, Praha 2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34</v>
      </c>
      <c r="J59" s="35" t="str">
        <f>E26</f>
        <v>Ing. Dana Mlejnková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133</v>
      </c>
      <c r="D61" s="170"/>
      <c r="E61" s="170"/>
      <c r="F61" s="170"/>
      <c r="G61" s="170"/>
      <c r="H61" s="170"/>
      <c r="I61" s="170"/>
      <c r="J61" s="171" t="s">
        <v>134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70</v>
      </c>
      <c r="D63" s="39"/>
      <c r="E63" s="39"/>
      <c r="F63" s="39"/>
      <c r="G63" s="39"/>
      <c r="H63" s="39"/>
      <c r="I63" s="39"/>
      <c r="J63" s="101">
        <f>J94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135</v>
      </c>
    </row>
    <row r="64" s="9" customFormat="1" ht="24.96" customHeight="1">
      <c r="A64" s="9"/>
      <c r="B64" s="173"/>
      <c r="C64" s="174"/>
      <c r="D64" s="175" t="s">
        <v>146</v>
      </c>
      <c r="E64" s="176"/>
      <c r="F64" s="176"/>
      <c r="G64" s="176"/>
      <c r="H64" s="176"/>
      <c r="I64" s="176"/>
      <c r="J64" s="177">
        <f>J95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9"/>
      <c r="C65" s="124"/>
      <c r="D65" s="180" t="s">
        <v>1436</v>
      </c>
      <c r="E65" s="181"/>
      <c r="F65" s="181"/>
      <c r="G65" s="181"/>
      <c r="H65" s="181"/>
      <c r="I65" s="181"/>
      <c r="J65" s="182">
        <f>J96</f>
        <v>0</v>
      </c>
      <c r="K65" s="124"/>
      <c r="L65" s="18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9"/>
      <c r="C66" s="124"/>
      <c r="D66" s="180" t="s">
        <v>1437</v>
      </c>
      <c r="E66" s="181"/>
      <c r="F66" s="181"/>
      <c r="G66" s="181"/>
      <c r="H66" s="181"/>
      <c r="I66" s="181"/>
      <c r="J66" s="182">
        <f>J97</f>
        <v>0</v>
      </c>
      <c r="K66" s="124"/>
      <c r="L66" s="18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79"/>
      <c r="C67" s="124"/>
      <c r="D67" s="180" t="s">
        <v>1438</v>
      </c>
      <c r="E67" s="181"/>
      <c r="F67" s="181"/>
      <c r="G67" s="181"/>
      <c r="H67" s="181"/>
      <c r="I67" s="181"/>
      <c r="J67" s="182">
        <f>J104</f>
        <v>0</v>
      </c>
      <c r="K67" s="124"/>
      <c r="L67" s="18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79"/>
      <c r="C68" s="124"/>
      <c r="D68" s="180" t="s">
        <v>1439</v>
      </c>
      <c r="E68" s="181"/>
      <c r="F68" s="181"/>
      <c r="G68" s="181"/>
      <c r="H68" s="181"/>
      <c r="I68" s="181"/>
      <c r="J68" s="182">
        <f>J124</f>
        <v>0</v>
      </c>
      <c r="K68" s="124"/>
      <c r="L68" s="18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79"/>
      <c r="C69" s="124"/>
      <c r="D69" s="180" t="s">
        <v>1440</v>
      </c>
      <c r="E69" s="181"/>
      <c r="F69" s="181"/>
      <c r="G69" s="181"/>
      <c r="H69" s="181"/>
      <c r="I69" s="181"/>
      <c r="J69" s="182">
        <f>J133</f>
        <v>0</v>
      </c>
      <c r="K69" s="124"/>
      <c r="L69" s="18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79"/>
      <c r="C70" s="124"/>
      <c r="D70" s="180" t="s">
        <v>1441</v>
      </c>
      <c r="E70" s="181"/>
      <c r="F70" s="181"/>
      <c r="G70" s="181"/>
      <c r="H70" s="181"/>
      <c r="I70" s="181"/>
      <c r="J70" s="182">
        <f>J140</f>
        <v>0</v>
      </c>
      <c r="K70" s="124"/>
      <c r="L70" s="18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79"/>
      <c r="C71" s="124"/>
      <c r="D71" s="180" t="s">
        <v>1442</v>
      </c>
      <c r="E71" s="181"/>
      <c r="F71" s="181"/>
      <c r="G71" s="181"/>
      <c r="H71" s="181"/>
      <c r="I71" s="181"/>
      <c r="J71" s="182">
        <f>J146</f>
        <v>0</v>
      </c>
      <c r="K71" s="124"/>
      <c r="L71" s="18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3"/>
      <c r="C72" s="174"/>
      <c r="D72" s="175" t="s">
        <v>910</v>
      </c>
      <c r="E72" s="176"/>
      <c r="F72" s="176"/>
      <c r="G72" s="176"/>
      <c r="H72" s="176"/>
      <c r="I72" s="176"/>
      <c r="J72" s="177">
        <f>J150</f>
        <v>0</v>
      </c>
      <c r="K72" s="174"/>
      <c r="L72" s="178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58"/>
      <c r="C74" s="59"/>
      <c r="D74" s="59"/>
      <c r="E74" s="59"/>
      <c r="F74" s="59"/>
      <c r="G74" s="59"/>
      <c r="H74" s="59"/>
      <c r="I74" s="59"/>
      <c r="J74" s="59"/>
      <c r="K74" s="5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8" s="2" customFormat="1" ht="6.96" customHeight="1">
      <c r="A78" s="37"/>
      <c r="B78" s="60"/>
      <c r="C78" s="61"/>
      <c r="D78" s="61"/>
      <c r="E78" s="61"/>
      <c r="F78" s="61"/>
      <c r="G78" s="61"/>
      <c r="H78" s="61"/>
      <c r="I78" s="61"/>
      <c r="J78" s="61"/>
      <c r="K78" s="61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24.96" customHeight="1">
      <c r="A79" s="37"/>
      <c r="B79" s="38"/>
      <c r="C79" s="22" t="s">
        <v>155</v>
      </c>
      <c r="D79" s="39"/>
      <c r="E79" s="39"/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16</v>
      </c>
      <c r="D81" s="39"/>
      <c r="E81" s="39"/>
      <c r="F81" s="39"/>
      <c r="G81" s="39"/>
      <c r="H81" s="39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168" t="str">
        <f>E7</f>
        <v>RECEPCE, SPOLEČENSKÝ SÁL A DENNÍ MÍSTNOST</v>
      </c>
      <c r="F82" s="31"/>
      <c r="G82" s="31"/>
      <c r="H82" s="31"/>
      <c r="I82" s="39"/>
      <c r="J82" s="39"/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1" customFormat="1" ht="12" customHeight="1">
      <c r="B83" s="20"/>
      <c r="C83" s="31" t="s">
        <v>127</v>
      </c>
      <c r="D83" s="21"/>
      <c r="E83" s="21"/>
      <c r="F83" s="21"/>
      <c r="G83" s="21"/>
      <c r="H83" s="21"/>
      <c r="I83" s="21"/>
      <c r="J83" s="21"/>
      <c r="K83" s="21"/>
      <c r="L83" s="19"/>
    </row>
    <row r="84" s="2" customFormat="1" ht="16.5" customHeight="1">
      <c r="A84" s="37"/>
      <c r="B84" s="38"/>
      <c r="C84" s="39"/>
      <c r="D84" s="39"/>
      <c r="E84" s="168" t="s">
        <v>907</v>
      </c>
      <c r="F84" s="39"/>
      <c r="G84" s="39"/>
      <c r="H84" s="39"/>
      <c r="I84" s="39"/>
      <c r="J84" s="39"/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129</v>
      </c>
      <c r="D85" s="39"/>
      <c r="E85" s="39"/>
      <c r="F85" s="39"/>
      <c r="G85" s="39"/>
      <c r="H85" s="39"/>
      <c r="I85" s="39"/>
      <c r="J85" s="39"/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6.5" customHeight="1">
      <c r="A86" s="37"/>
      <c r="B86" s="38"/>
      <c r="C86" s="39"/>
      <c r="D86" s="39"/>
      <c r="E86" s="68" t="str">
        <f>E11</f>
        <v>2024-058-04-04 - Profese - UT</v>
      </c>
      <c r="F86" s="39"/>
      <c r="G86" s="39"/>
      <c r="H86" s="39"/>
      <c r="I86" s="39"/>
      <c r="J86" s="39"/>
      <c r="K86" s="39"/>
      <c r="L86" s="14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6.96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4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21</v>
      </c>
      <c r="D88" s="39"/>
      <c r="E88" s="39"/>
      <c r="F88" s="26" t="str">
        <f>F14</f>
        <v>Oblastní muzeum Praha - východ</v>
      </c>
      <c r="G88" s="39"/>
      <c r="H88" s="39"/>
      <c r="I88" s="31" t="s">
        <v>23</v>
      </c>
      <c r="J88" s="71" t="str">
        <f>IF(J14="","",J14)</f>
        <v>17. 6. 2024</v>
      </c>
      <c r="K88" s="39"/>
      <c r="L88" s="14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6.96" customHeight="1">
      <c r="A89" s="37"/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14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40.05" customHeight="1">
      <c r="A90" s="37"/>
      <c r="B90" s="38"/>
      <c r="C90" s="31" t="s">
        <v>25</v>
      </c>
      <c r="D90" s="39"/>
      <c r="E90" s="39"/>
      <c r="F90" s="26" t="str">
        <f>E17</f>
        <v>Oblastní muzeum,Masarykovo náměstí 97,Brandýs n.L.</v>
      </c>
      <c r="G90" s="39"/>
      <c r="H90" s="39"/>
      <c r="I90" s="31" t="s">
        <v>31</v>
      </c>
      <c r="J90" s="35" t="str">
        <f>E23</f>
        <v>ing. arch. Jiří Sedláček, Kladská 25, Praha 2</v>
      </c>
      <c r="K90" s="39"/>
      <c r="L90" s="14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29</v>
      </c>
      <c r="D91" s="39"/>
      <c r="E91" s="39"/>
      <c r="F91" s="26" t="str">
        <f>IF(E20="","",E20)</f>
        <v>Vyplň údaj</v>
      </c>
      <c r="G91" s="39"/>
      <c r="H91" s="39"/>
      <c r="I91" s="31" t="s">
        <v>34</v>
      </c>
      <c r="J91" s="35" t="str">
        <f>E26</f>
        <v>Ing. Dana Mlejnková</v>
      </c>
      <c r="K91" s="39"/>
      <c r="L91" s="14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0.32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14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11" customFormat="1" ht="29.28" customHeight="1">
      <c r="A93" s="184"/>
      <c r="B93" s="185"/>
      <c r="C93" s="186" t="s">
        <v>156</v>
      </c>
      <c r="D93" s="187" t="s">
        <v>57</v>
      </c>
      <c r="E93" s="187" t="s">
        <v>53</v>
      </c>
      <c r="F93" s="187" t="s">
        <v>54</v>
      </c>
      <c r="G93" s="187" t="s">
        <v>157</v>
      </c>
      <c r="H93" s="187" t="s">
        <v>158</v>
      </c>
      <c r="I93" s="187" t="s">
        <v>159</v>
      </c>
      <c r="J93" s="187" t="s">
        <v>134</v>
      </c>
      <c r="K93" s="188" t="s">
        <v>160</v>
      </c>
      <c r="L93" s="189"/>
      <c r="M93" s="91" t="s">
        <v>19</v>
      </c>
      <c r="N93" s="92" t="s">
        <v>42</v>
      </c>
      <c r="O93" s="92" t="s">
        <v>161</v>
      </c>
      <c r="P93" s="92" t="s">
        <v>162</v>
      </c>
      <c r="Q93" s="92" t="s">
        <v>163</v>
      </c>
      <c r="R93" s="92" t="s">
        <v>164</v>
      </c>
      <c r="S93" s="92" t="s">
        <v>165</v>
      </c>
      <c r="T93" s="93" t="s">
        <v>166</v>
      </c>
      <c r="U93" s="184"/>
      <c r="V93" s="184"/>
      <c r="W93" s="184"/>
      <c r="X93" s="184"/>
      <c r="Y93" s="184"/>
      <c r="Z93" s="184"/>
      <c r="AA93" s="184"/>
      <c r="AB93" s="184"/>
      <c r="AC93" s="184"/>
      <c r="AD93" s="184"/>
      <c r="AE93" s="184"/>
    </row>
    <row r="94" s="2" customFormat="1" ht="22.8" customHeight="1">
      <c r="A94" s="37"/>
      <c r="B94" s="38"/>
      <c r="C94" s="98" t="s">
        <v>167</v>
      </c>
      <c r="D94" s="39"/>
      <c r="E94" s="39"/>
      <c r="F94" s="39"/>
      <c r="G94" s="39"/>
      <c r="H94" s="39"/>
      <c r="I94" s="39"/>
      <c r="J94" s="190">
        <f>BK94</f>
        <v>0</v>
      </c>
      <c r="K94" s="39"/>
      <c r="L94" s="43"/>
      <c r="M94" s="94"/>
      <c r="N94" s="191"/>
      <c r="O94" s="95"/>
      <c r="P94" s="192">
        <f>P95+P150</f>
        <v>0</v>
      </c>
      <c r="Q94" s="95"/>
      <c r="R94" s="192">
        <f>R95+R150</f>
        <v>0</v>
      </c>
      <c r="S94" s="95"/>
      <c r="T94" s="193">
        <f>T95+T150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71</v>
      </c>
      <c r="AU94" s="16" t="s">
        <v>135</v>
      </c>
      <c r="BK94" s="194">
        <f>BK95+BK150</f>
        <v>0</v>
      </c>
    </row>
    <row r="95" s="12" customFormat="1" ht="25.92" customHeight="1">
      <c r="A95" s="12"/>
      <c r="B95" s="195"/>
      <c r="C95" s="196"/>
      <c r="D95" s="197" t="s">
        <v>71</v>
      </c>
      <c r="E95" s="198" t="s">
        <v>324</v>
      </c>
      <c r="F95" s="198" t="s">
        <v>325</v>
      </c>
      <c r="G95" s="196"/>
      <c r="H95" s="196"/>
      <c r="I95" s="199"/>
      <c r="J95" s="200">
        <f>BK95</f>
        <v>0</v>
      </c>
      <c r="K95" s="196"/>
      <c r="L95" s="201"/>
      <c r="M95" s="202"/>
      <c r="N95" s="203"/>
      <c r="O95" s="203"/>
      <c r="P95" s="204">
        <f>P96</f>
        <v>0</v>
      </c>
      <c r="Q95" s="203"/>
      <c r="R95" s="204">
        <f>R96</f>
        <v>0</v>
      </c>
      <c r="S95" s="203"/>
      <c r="T95" s="205">
        <f>T96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6" t="s">
        <v>81</v>
      </c>
      <c r="AT95" s="207" t="s">
        <v>71</v>
      </c>
      <c r="AU95" s="207" t="s">
        <v>72</v>
      </c>
      <c r="AY95" s="206" t="s">
        <v>170</v>
      </c>
      <c r="BK95" s="208">
        <f>BK96</f>
        <v>0</v>
      </c>
    </row>
    <row r="96" s="12" customFormat="1" ht="22.8" customHeight="1">
      <c r="A96" s="12"/>
      <c r="B96" s="195"/>
      <c r="C96" s="196"/>
      <c r="D96" s="197" t="s">
        <v>71</v>
      </c>
      <c r="E96" s="209" t="s">
        <v>1443</v>
      </c>
      <c r="F96" s="209" t="s">
        <v>1444</v>
      </c>
      <c r="G96" s="196"/>
      <c r="H96" s="196"/>
      <c r="I96" s="199"/>
      <c r="J96" s="210">
        <f>BK96</f>
        <v>0</v>
      </c>
      <c r="K96" s="196"/>
      <c r="L96" s="201"/>
      <c r="M96" s="202"/>
      <c r="N96" s="203"/>
      <c r="O96" s="203"/>
      <c r="P96" s="204">
        <f>P97+P104+P124+P133+P140+P146</f>
        <v>0</v>
      </c>
      <c r="Q96" s="203"/>
      <c r="R96" s="204">
        <f>R97+R104+R124+R133+R140+R146</f>
        <v>0</v>
      </c>
      <c r="S96" s="203"/>
      <c r="T96" s="205">
        <f>T97+T104+T124+T133+T140+T146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6" t="s">
        <v>81</v>
      </c>
      <c r="AT96" s="207" t="s">
        <v>71</v>
      </c>
      <c r="AU96" s="207" t="s">
        <v>79</v>
      </c>
      <c r="AY96" s="206" t="s">
        <v>170</v>
      </c>
      <c r="BK96" s="208">
        <f>BK97+BK104+BK124+BK133+BK140+BK146</f>
        <v>0</v>
      </c>
    </row>
    <row r="97" s="12" customFormat="1" ht="20.88" customHeight="1">
      <c r="A97" s="12"/>
      <c r="B97" s="195"/>
      <c r="C97" s="196"/>
      <c r="D97" s="197" t="s">
        <v>71</v>
      </c>
      <c r="E97" s="209" t="s">
        <v>1445</v>
      </c>
      <c r="F97" s="209" t="s">
        <v>1446</v>
      </c>
      <c r="G97" s="196"/>
      <c r="H97" s="196"/>
      <c r="I97" s="199"/>
      <c r="J97" s="210">
        <f>BK97</f>
        <v>0</v>
      </c>
      <c r="K97" s="196"/>
      <c r="L97" s="201"/>
      <c r="M97" s="202"/>
      <c r="N97" s="203"/>
      <c r="O97" s="203"/>
      <c r="P97" s="204">
        <f>SUM(P98:P103)</f>
        <v>0</v>
      </c>
      <c r="Q97" s="203"/>
      <c r="R97" s="204">
        <f>SUM(R98:R103)</f>
        <v>0</v>
      </c>
      <c r="S97" s="203"/>
      <c r="T97" s="205">
        <f>SUM(T98:T103)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6" t="s">
        <v>79</v>
      </c>
      <c r="AT97" s="207" t="s">
        <v>71</v>
      </c>
      <c r="AU97" s="207" t="s">
        <v>81</v>
      </c>
      <c r="AY97" s="206" t="s">
        <v>170</v>
      </c>
      <c r="BK97" s="208">
        <f>SUM(BK98:BK103)</f>
        <v>0</v>
      </c>
    </row>
    <row r="98" s="2" customFormat="1" ht="16.5" customHeight="1">
      <c r="A98" s="37"/>
      <c r="B98" s="38"/>
      <c r="C98" s="233" t="s">
        <v>79</v>
      </c>
      <c r="D98" s="233" t="s">
        <v>446</v>
      </c>
      <c r="E98" s="234" t="s">
        <v>1447</v>
      </c>
      <c r="F98" s="235" t="s">
        <v>1448</v>
      </c>
      <c r="G98" s="236" t="s">
        <v>913</v>
      </c>
      <c r="H98" s="237">
        <v>2</v>
      </c>
      <c r="I98" s="238"/>
      <c r="J98" s="239">
        <f>ROUND(I98*H98,2)</f>
        <v>0</v>
      </c>
      <c r="K98" s="235" t="s">
        <v>19</v>
      </c>
      <c r="L98" s="240"/>
      <c r="M98" s="241" t="s">
        <v>19</v>
      </c>
      <c r="N98" s="242" t="s">
        <v>43</v>
      </c>
      <c r="O98" s="83"/>
      <c r="P98" s="220">
        <f>O98*H98</f>
        <v>0</v>
      </c>
      <c r="Q98" s="220">
        <v>0</v>
      </c>
      <c r="R98" s="220">
        <f>Q98*H98</f>
        <v>0</v>
      </c>
      <c r="S98" s="220">
        <v>0</v>
      </c>
      <c r="T98" s="221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2" t="s">
        <v>356</v>
      </c>
      <c r="AT98" s="222" t="s">
        <v>446</v>
      </c>
      <c r="AU98" s="222" t="s">
        <v>187</v>
      </c>
      <c r="AY98" s="16" t="s">
        <v>170</v>
      </c>
      <c r="BE98" s="223">
        <f>IF(N98="základní",J98,0)</f>
        <v>0</v>
      </c>
      <c r="BF98" s="223">
        <f>IF(N98="snížená",J98,0)</f>
        <v>0</v>
      </c>
      <c r="BG98" s="223">
        <f>IF(N98="zákl. přenesená",J98,0)</f>
        <v>0</v>
      </c>
      <c r="BH98" s="223">
        <f>IF(N98="sníž. přenesená",J98,0)</f>
        <v>0</v>
      </c>
      <c r="BI98" s="223">
        <f>IF(N98="nulová",J98,0)</f>
        <v>0</v>
      </c>
      <c r="BJ98" s="16" t="s">
        <v>79</v>
      </c>
      <c r="BK98" s="223">
        <f>ROUND(I98*H98,2)</f>
        <v>0</v>
      </c>
      <c r="BL98" s="16" t="s">
        <v>181</v>
      </c>
      <c r="BM98" s="222" t="s">
        <v>1449</v>
      </c>
    </row>
    <row r="99" s="2" customFormat="1" ht="16.5" customHeight="1">
      <c r="A99" s="37"/>
      <c r="B99" s="38"/>
      <c r="C99" s="233" t="s">
        <v>81</v>
      </c>
      <c r="D99" s="233" t="s">
        <v>446</v>
      </c>
      <c r="E99" s="234" t="s">
        <v>1450</v>
      </c>
      <c r="F99" s="235" t="s">
        <v>1451</v>
      </c>
      <c r="G99" s="236" t="s">
        <v>1452</v>
      </c>
      <c r="H99" s="237">
        <v>1</v>
      </c>
      <c r="I99" s="238"/>
      <c r="J99" s="239">
        <f>ROUND(I99*H99,2)</f>
        <v>0</v>
      </c>
      <c r="K99" s="235" t="s">
        <v>19</v>
      </c>
      <c r="L99" s="240"/>
      <c r="M99" s="241" t="s">
        <v>19</v>
      </c>
      <c r="N99" s="242" t="s">
        <v>43</v>
      </c>
      <c r="O99" s="83"/>
      <c r="P99" s="220">
        <f>O99*H99</f>
        <v>0</v>
      </c>
      <c r="Q99" s="220">
        <v>0</v>
      </c>
      <c r="R99" s="220">
        <f>Q99*H99</f>
        <v>0</v>
      </c>
      <c r="S99" s="220">
        <v>0</v>
      </c>
      <c r="T99" s="221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2" t="s">
        <v>356</v>
      </c>
      <c r="AT99" s="222" t="s">
        <v>446</v>
      </c>
      <c r="AU99" s="222" t="s">
        <v>187</v>
      </c>
      <c r="AY99" s="16" t="s">
        <v>170</v>
      </c>
      <c r="BE99" s="223">
        <f>IF(N99="základní",J99,0)</f>
        <v>0</v>
      </c>
      <c r="BF99" s="223">
        <f>IF(N99="snížená",J99,0)</f>
        <v>0</v>
      </c>
      <c r="BG99" s="223">
        <f>IF(N99="zákl. přenesená",J99,0)</f>
        <v>0</v>
      </c>
      <c r="BH99" s="223">
        <f>IF(N99="sníž. přenesená",J99,0)</f>
        <v>0</v>
      </c>
      <c r="BI99" s="223">
        <f>IF(N99="nulová",J99,0)</f>
        <v>0</v>
      </c>
      <c r="BJ99" s="16" t="s">
        <v>79</v>
      </c>
      <c r="BK99" s="223">
        <f>ROUND(I99*H99,2)</f>
        <v>0</v>
      </c>
      <c r="BL99" s="16" t="s">
        <v>181</v>
      </c>
      <c r="BM99" s="222" t="s">
        <v>1453</v>
      </c>
    </row>
    <row r="100" s="2" customFormat="1" ht="16.5" customHeight="1">
      <c r="A100" s="37"/>
      <c r="B100" s="38"/>
      <c r="C100" s="233" t="s">
        <v>187</v>
      </c>
      <c r="D100" s="233" t="s">
        <v>446</v>
      </c>
      <c r="E100" s="234" t="s">
        <v>1454</v>
      </c>
      <c r="F100" s="235" t="s">
        <v>1455</v>
      </c>
      <c r="G100" s="236" t="s">
        <v>1452</v>
      </c>
      <c r="H100" s="237">
        <v>1</v>
      </c>
      <c r="I100" s="238"/>
      <c r="J100" s="239">
        <f>ROUND(I100*H100,2)</f>
        <v>0</v>
      </c>
      <c r="K100" s="235" t="s">
        <v>19</v>
      </c>
      <c r="L100" s="240"/>
      <c r="M100" s="241" t="s">
        <v>19</v>
      </c>
      <c r="N100" s="242" t="s">
        <v>43</v>
      </c>
      <c r="O100" s="83"/>
      <c r="P100" s="220">
        <f>O100*H100</f>
        <v>0</v>
      </c>
      <c r="Q100" s="220">
        <v>0</v>
      </c>
      <c r="R100" s="220">
        <f>Q100*H100</f>
        <v>0</v>
      </c>
      <c r="S100" s="220">
        <v>0</v>
      </c>
      <c r="T100" s="221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2" t="s">
        <v>356</v>
      </c>
      <c r="AT100" s="222" t="s">
        <v>446</v>
      </c>
      <c r="AU100" s="222" t="s">
        <v>187</v>
      </c>
      <c r="AY100" s="16" t="s">
        <v>170</v>
      </c>
      <c r="BE100" s="223">
        <f>IF(N100="základní",J100,0)</f>
        <v>0</v>
      </c>
      <c r="BF100" s="223">
        <f>IF(N100="snížená",J100,0)</f>
        <v>0</v>
      </c>
      <c r="BG100" s="223">
        <f>IF(N100="zákl. přenesená",J100,0)</f>
        <v>0</v>
      </c>
      <c r="BH100" s="223">
        <f>IF(N100="sníž. přenesená",J100,0)</f>
        <v>0</v>
      </c>
      <c r="BI100" s="223">
        <f>IF(N100="nulová",J100,0)</f>
        <v>0</v>
      </c>
      <c r="BJ100" s="16" t="s">
        <v>79</v>
      </c>
      <c r="BK100" s="223">
        <f>ROUND(I100*H100,2)</f>
        <v>0</v>
      </c>
      <c r="BL100" s="16" t="s">
        <v>181</v>
      </c>
      <c r="BM100" s="222" t="s">
        <v>1456</v>
      </c>
    </row>
    <row r="101" s="2" customFormat="1" ht="16.5" customHeight="1">
      <c r="A101" s="37"/>
      <c r="B101" s="38"/>
      <c r="C101" s="233" t="s">
        <v>177</v>
      </c>
      <c r="D101" s="233" t="s">
        <v>446</v>
      </c>
      <c r="E101" s="234" t="s">
        <v>1457</v>
      </c>
      <c r="F101" s="235" t="s">
        <v>1458</v>
      </c>
      <c r="G101" s="236" t="s">
        <v>913</v>
      </c>
      <c r="H101" s="237">
        <v>1</v>
      </c>
      <c r="I101" s="238"/>
      <c r="J101" s="239">
        <f>ROUND(I101*H101,2)</f>
        <v>0</v>
      </c>
      <c r="K101" s="235" t="s">
        <v>19</v>
      </c>
      <c r="L101" s="240"/>
      <c r="M101" s="241" t="s">
        <v>19</v>
      </c>
      <c r="N101" s="242" t="s">
        <v>43</v>
      </c>
      <c r="O101" s="83"/>
      <c r="P101" s="220">
        <f>O101*H101</f>
        <v>0</v>
      </c>
      <c r="Q101" s="220">
        <v>0</v>
      </c>
      <c r="R101" s="220">
        <f>Q101*H101</f>
        <v>0</v>
      </c>
      <c r="S101" s="220">
        <v>0</v>
      </c>
      <c r="T101" s="221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22" t="s">
        <v>356</v>
      </c>
      <c r="AT101" s="222" t="s">
        <v>446</v>
      </c>
      <c r="AU101" s="222" t="s">
        <v>187</v>
      </c>
      <c r="AY101" s="16" t="s">
        <v>170</v>
      </c>
      <c r="BE101" s="223">
        <f>IF(N101="základní",J101,0)</f>
        <v>0</v>
      </c>
      <c r="BF101" s="223">
        <f>IF(N101="snížená",J101,0)</f>
        <v>0</v>
      </c>
      <c r="BG101" s="223">
        <f>IF(N101="zákl. přenesená",J101,0)</f>
        <v>0</v>
      </c>
      <c r="BH101" s="223">
        <f>IF(N101="sníž. přenesená",J101,0)</f>
        <v>0</v>
      </c>
      <c r="BI101" s="223">
        <f>IF(N101="nulová",J101,0)</f>
        <v>0</v>
      </c>
      <c r="BJ101" s="16" t="s">
        <v>79</v>
      </c>
      <c r="BK101" s="223">
        <f>ROUND(I101*H101,2)</f>
        <v>0</v>
      </c>
      <c r="BL101" s="16" t="s">
        <v>181</v>
      </c>
      <c r="BM101" s="222" t="s">
        <v>1459</v>
      </c>
    </row>
    <row r="102" s="2" customFormat="1" ht="16.5" customHeight="1">
      <c r="A102" s="37"/>
      <c r="B102" s="38"/>
      <c r="C102" s="233" t="s">
        <v>196</v>
      </c>
      <c r="D102" s="233" t="s">
        <v>446</v>
      </c>
      <c r="E102" s="234" t="s">
        <v>1460</v>
      </c>
      <c r="F102" s="235" t="s">
        <v>1461</v>
      </c>
      <c r="G102" s="236" t="s">
        <v>913</v>
      </c>
      <c r="H102" s="237">
        <v>1</v>
      </c>
      <c r="I102" s="238"/>
      <c r="J102" s="239">
        <f>ROUND(I102*H102,2)</f>
        <v>0</v>
      </c>
      <c r="K102" s="235" t="s">
        <v>19</v>
      </c>
      <c r="L102" s="240"/>
      <c r="M102" s="241" t="s">
        <v>19</v>
      </c>
      <c r="N102" s="242" t="s">
        <v>43</v>
      </c>
      <c r="O102" s="83"/>
      <c r="P102" s="220">
        <f>O102*H102</f>
        <v>0</v>
      </c>
      <c r="Q102" s="220">
        <v>0</v>
      </c>
      <c r="R102" s="220">
        <f>Q102*H102</f>
        <v>0</v>
      </c>
      <c r="S102" s="220">
        <v>0</v>
      </c>
      <c r="T102" s="221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2" t="s">
        <v>356</v>
      </c>
      <c r="AT102" s="222" t="s">
        <v>446</v>
      </c>
      <c r="AU102" s="222" t="s">
        <v>187</v>
      </c>
      <c r="AY102" s="16" t="s">
        <v>170</v>
      </c>
      <c r="BE102" s="223">
        <f>IF(N102="základní",J102,0)</f>
        <v>0</v>
      </c>
      <c r="BF102" s="223">
        <f>IF(N102="snížená",J102,0)</f>
        <v>0</v>
      </c>
      <c r="BG102" s="223">
        <f>IF(N102="zákl. přenesená",J102,0)</f>
        <v>0</v>
      </c>
      <c r="BH102" s="223">
        <f>IF(N102="sníž. přenesená",J102,0)</f>
        <v>0</v>
      </c>
      <c r="BI102" s="223">
        <f>IF(N102="nulová",J102,0)</f>
        <v>0</v>
      </c>
      <c r="BJ102" s="16" t="s">
        <v>79</v>
      </c>
      <c r="BK102" s="223">
        <f>ROUND(I102*H102,2)</f>
        <v>0</v>
      </c>
      <c r="BL102" s="16" t="s">
        <v>181</v>
      </c>
      <c r="BM102" s="222" t="s">
        <v>1462</v>
      </c>
    </row>
    <row r="103" s="2" customFormat="1" ht="16.5" customHeight="1">
      <c r="A103" s="37"/>
      <c r="B103" s="38"/>
      <c r="C103" s="233" t="s">
        <v>201</v>
      </c>
      <c r="D103" s="233" t="s">
        <v>446</v>
      </c>
      <c r="E103" s="234" t="s">
        <v>1463</v>
      </c>
      <c r="F103" s="235" t="s">
        <v>1464</v>
      </c>
      <c r="G103" s="236" t="s">
        <v>913</v>
      </c>
      <c r="H103" s="237">
        <v>1</v>
      </c>
      <c r="I103" s="238"/>
      <c r="J103" s="239">
        <f>ROUND(I103*H103,2)</f>
        <v>0</v>
      </c>
      <c r="K103" s="235" t="s">
        <v>19</v>
      </c>
      <c r="L103" s="240"/>
      <c r="M103" s="241" t="s">
        <v>19</v>
      </c>
      <c r="N103" s="242" t="s">
        <v>43</v>
      </c>
      <c r="O103" s="83"/>
      <c r="P103" s="220">
        <f>O103*H103</f>
        <v>0</v>
      </c>
      <c r="Q103" s="220">
        <v>0</v>
      </c>
      <c r="R103" s="220">
        <f>Q103*H103</f>
        <v>0</v>
      </c>
      <c r="S103" s="220">
        <v>0</v>
      </c>
      <c r="T103" s="221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22" t="s">
        <v>356</v>
      </c>
      <c r="AT103" s="222" t="s">
        <v>446</v>
      </c>
      <c r="AU103" s="222" t="s">
        <v>187</v>
      </c>
      <c r="AY103" s="16" t="s">
        <v>170</v>
      </c>
      <c r="BE103" s="223">
        <f>IF(N103="základní",J103,0)</f>
        <v>0</v>
      </c>
      <c r="BF103" s="223">
        <f>IF(N103="snížená",J103,0)</f>
        <v>0</v>
      </c>
      <c r="BG103" s="223">
        <f>IF(N103="zákl. přenesená",J103,0)</f>
        <v>0</v>
      </c>
      <c r="BH103" s="223">
        <f>IF(N103="sníž. přenesená",J103,0)</f>
        <v>0</v>
      </c>
      <c r="BI103" s="223">
        <f>IF(N103="nulová",J103,0)</f>
        <v>0</v>
      </c>
      <c r="BJ103" s="16" t="s">
        <v>79</v>
      </c>
      <c r="BK103" s="223">
        <f>ROUND(I103*H103,2)</f>
        <v>0</v>
      </c>
      <c r="BL103" s="16" t="s">
        <v>181</v>
      </c>
      <c r="BM103" s="222" t="s">
        <v>1465</v>
      </c>
    </row>
    <row r="104" s="12" customFormat="1" ht="20.88" customHeight="1">
      <c r="A104" s="12"/>
      <c r="B104" s="195"/>
      <c r="C104" s="196"/>
      <c r="D104" s="197" t="s">
        <v>71</v>
      </c>
      <c r="E104" s="209" t="s">
        <v>1466</v>
      </c>
      <c r="F104" s="209" t="s">
        <v>1467</v>
      </c>
      <c r="G104" s="196"/>
      <c r="H104" s="196"/>
      <c r="I104" s="199"/>
      <c r="J104" s="210">
        <f>BK104</f>
        <v>0</v>
      </c>
      <c r="K104" s="196"/>
      <c r="L104" s="201"/>
      <c r="M104" s="202"/>
      <c r="N104" s="203"/>
      <c r="O104" s="203"/>
      <c r="P104" s="204">
        <f>SUM(P105:P123)</f>
        <v>0</v>
      </c>
      <c r="Q104" s="203"/>
      <c r="R104" s="204">
        <f>SUM(R105:R123)</f>
        <v>0</v>
      </c>
      <c r="S104" s="203"/>
      <c r="T104" s="205">
        <f>SUM(T105:T123)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6" t="s">
        <v>79</v>
      </c>
      <c r="AT104" s="207" t="s">
        <v>71</v>
      </c>
      <c r="AU104" s="207" t="s">
        <v>81</v>
      </c>
      <c r="AY104" s="206" t="s">
        <v>170</v>
      </c>
      <c r="BK104" s="208">
        <f>SUM(BK105:BK123)</f>
        <v>0</v>
      </c>
    </row>
    <row r="105" s="2" customFormat="1" ht="16.5" customHeight="1">
      <c r="A105" s="37"/>
      <c r="B105" s="38"/>
      <c r="C105" s="233" t="s">
        <v>208</v>
      </c>
      <c r="D105" s="233" t="s">
        <v>446</v>
      </c>
      <c r="E105" s="234" t="s">
        <v>1468</v>
      </c>
      <c r="F105" s="235" t="s">
        <v>1469</v>
      </c>
      <c r="G105" s="236" t="s">
        <v>913</v>
      </c>
      <c r="H105" s="237">
        <v>8</v>
      </c>
      <c r="I105" s="238"/>
      <c r="J105" s="239">
        <f>ROUND(I105*H105,2)</f>
        <v>0</v>
      </c>
      <c r="K105" s="235" t="s">
        <v>19</v>
      </c>
      <c r="L105" s="240"/>
      <c r="M105" s="241" t="s">
        <v>19</v>
      </c>
      <c r="N105" s="242" t="s">
        <v>43</v>
      </c>
      <c r="O105" s="83"/>
      <c r="P105" s="220">
        <f>O105*H105</f>
        <v>0</v>
      </c>
      <c r="Q105" s="220">
        <v>0</v>
      </c>
      <c r="R105" s="220">
        <f>Q105*H105</f>
        <v>0</v>
      </c>
      <c r="S105" s="220">
        <v>0</v>
      </c>
      <c r="T105" s="221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22" t="s">
        <v>356</v>
      </c>
      <c r="AT105" s="222" t="s">
        <v>446</v>
      </c>
      <c r="AU105" s="222" t="s">
        <v>187</v>
      </c>
      <c r="AY105" s="16" t="s">
        <v>170</v>
      </c>
      <c r="BE105" s="223">
        <f>IF(N105="základní",J105,0)</f>
        <v>0</v>
      </c>
      <c r="BF105" s="223">
        <f>IF(N105="snížená",J105,0)</f>
        <v>0</v>
      </c>
      <c r="BG105" s="223">
        <f>IF(N105="zákl. přenesená",J105,0)</f>
        <v>0</v>
      </c>
      <c r="BH105" s="223">
        <f>IF(N105="sníž. přenesená",J105,0)</f>
        <v>0</v>
      </c>
      <c r="BI105" s="223">
        <f>IF(N105="nulová",J105,0)</f>
        <v>0</v>
      </c>
      <c r="BJ105" s="16" t="s">
        <v>79</v>
      </c>
      <c r="BK105" s="223">
        <f>ROUND(I105*H105,2)</f>
        <v>0</v>
      </c>
      <c r="BL105" s="16" t="s">
        <v>181</v>
      </c>
      <c r="BM105" s="222" t="s">
        <v>1470</v>
      </c>
    </row>
    <row r="106" s="2" customFormat="1" ht="16.5" customHeight="1">
      <c r="A106" s="37"/>
      <c r="B106" s="38"/>
      <c r="C106" s="233" t="s">
        <v>214</v>
      </c>
      <c r="D106" s="233" t="s">
        <v>446</v>
      </c>
      <c r="E106" s="234" t="s">
        <v>1471</v>
      </c>
      <c r="F106" s="235" t="s">
        <v>1472</v>
      </c>
      <c r="G106" s="236" t="s">
        <v>913</v>
      </c>
      <c r="H106" s="237">
        <v>12</v>
      </c>
      <c r="I106" s="238"/>
      <c r="J106" s="239">
        <f>ROUND(I106*H106,2)</f>
        <v>0</v>
      </c>
      <c r="K106" s="235" t="s">
        <v>19</v>
      </c>
      <c r="L106" s="240"/>
      <c r="M106" s="241" t="s">
        <v>19</v>
      </c>
      <c r="N106" s="242" t="s">
        <v>43</v>
      </c>
      <c r="O106" s="83"/>
      <c r="P106" s="220">
        <f>O106*H106</f>
        <v>0</v>
      </c>
      <c r="Q106" s="220">
        <v>0</v>
      </c>
      <c r="R106" s="220">
        <f>Q106*H106</f>
        <v>0</v>
      </c>
      <c r="S106" s="220">
        <v>0</v>
      </c>
      <c r="T106" s="221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2" t="s">
        <v>356</v>
      </c>
      <c r="AT106" s="222" t="s">
        <v>446</v>
      </c>
      <c r="AU106" s="222" t="s">
        <v>187</v>
      </c>
      <c r="AY106" s="16" t="s">
        <v>170</v>
      </c>
      <c r="BE106" s="223">
        <f>IF(N106="základní",J106,0)</f>
        <v>0</v>
      </c>
      <c r="BF106" s="223">
        <f>IF(N106="snížená",J106,0)</f>
        <v>0</v>
      </c>
      <c r="BG106" s="223">
        <f>IF(N106="zákl. přenesená",J106,0)</f>
        <v>0</v>
      </c>
      <c r="BH106" s="223">
        <f>IF(N106="sníž. přenesená",J106,0)</f>
        <v>0</v>
      </c>
      <c r="BI106" s="223">
        <f>IF(N106="nulová",J106,0)</f>
        <v>0</v>
      </c>
      <c r="BJ106" s="16" t="s">
        <v>79</v>
      </c>
      <c r="BK106" s="223">
        <f>ROUND(I106*H106,2)</f>
        <v>0</v>
      </c>
      <c r="BL106" s="16" t="s">
        <v>181</v>
      </c>
      <c r="BM106" s="222" t="s">
        <v>1473</v>
      </c>
    </row>
    <row r="107" s="2" customFormat="1" ht="16.5" customHeight="1">
      <c r="A107" s="37"/>
      <c r="B107" s="38"/>
      <c r="C107" s="233" t="s">
        <v>221</v>
      </c>
      <c r="D107" s="233" t="s">
        <v>446</v>
      </c>
      <c r="E107" s="234" t="s">
        <v>1474</v>
      </c>
      <c r="F107" s="235" t="s">
        <v>1475</v>
      </c>
      <c r="G107" s="236" t="s">
        <v>913</v>
      </c>
      <c r="H107" s="237">
        <v>2</v>
      </c>
      <c r="I107" s="238"/>
      <c r="J107" s="239">
        <f>ROUND(I107*H107,2)</f>
        <v>0</v>
      </c>
      <c r="K107" s="235" t="s">
        <v>19</v>
      </c>
      <c r="L107" s="240"/>
      <c r="M107" s="241" t="s">
        <v>19</v>
      </c>
      <c r="N107" s="242" t="s">
        <v>43</v>
      </c>
      <c r="O107" s="83"/>
      <c r="P107" s="220">
        <f>O107*H107</f>
        <v>0</v>
      </c>
      <c r="Q107" s="220">
        <v>0</v>
      </c>
      <c r="R107" s="220">
        <f>Q107*H107</f>
        <v>0</v>
      </c>
      <c r="S107" s="220">
        <v>0</v>
      </c>
      <c r="T107" s="221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22" t="s">
        <v>356</v>
      </c>
      <c r="AT107" s="222" t="s">
        <v>446</v>
      </c>
      <c r="AU107" s="222" t="s">
        <v>187</v>
      </c>
      <c r="AY107" s="16" t="s">
        <v>170</v>
      </c>
      <c r="BE107" s="223">
        <f>IF(N107="základní",J107,0)</f>
        <v>0</v>
      </c>
      <c r="BF107" s="223">
        <f>IF(N107="snížená",J107,0)</f>
        <v>0</v>
      </c>
      <c r="BG107" s="223">
        <f>IF(N107="zákl. přenesená",J107,0)</f>
        <v>0</v>
      </c>
      <c r="BH107" s="223">
        <f>IF(N107="sníž. přenesená",J107,0)</f>
        <v>0</v>
      </c>
      <c r="BI107" s="223">
        <f>IF(N107="nulová",J107,0)</f>
        <v>0</v>
      </c>
      <c r="BJ107" s="16" t="s">
        <v>79</v>
      </c>
      <c r="BK107" s="223">
        <f>ROUND(I107*H107,2)</f>
        <v>0</v>
      </c>
      <c r="BL107" s="16" t="s">
        <v>181</v>
      </c>
      <c r="BM107" s="222" t="s">
        <v>1476</v>
      </c>
    </row>
    <row r="108" s="2" customFormat="1" ht="16.5" customHeight="1">
      <c r="A108" s="37"/>
      <c r="B108" s="38"/>
      <c r="C108" s="233" t="s">
        <v>229</v>
      </c>
      <c r="D108" s="233" t="s">
        <v>446</v>
      </c>
      <c r="E108" s="234" t="s">
        <v>1477</v>
      </c>
      <c r="F108" s="235" t="s">
        <v>1478</v>
      </c>
      <c r="G108" s="236" t="s">
        <v>913</v>
      </c>
      <c r="H108" s="237">
        <v>3</v>
      </c>
      <c r="I108" s="238"/>
      <c r="J108" s="239">
        <f>ROUND(I108*H108,2)</f>
        <v>0</v>
      </c>
      <c r="K108" s="235" t="s">
        <v>19</v>
      </c>
      <c r="L108" s="240"/>
      <c r="M108" s="241" t="s">
        <v>19</v>
      </c>
      <c r="N108" s="242" t="s">
        <v>43</v>
      </c>
      <c r="O108" s="83"/>
      <c r="P108" s="220">
        <f>O108*H108</f>
        <v>0</v>
      </c>
      <c r="Q108" s="220">
        <v>0</v>
      </c>
      <c r="R108" s="220">
        <f>Q108*H108</f>
        <v>0</v>
      </c>
      <c r="S108" s="220">
        <v>0</v>
      </c>
      <c r="T108" s="221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22" t="s">
        <v>356</v>
      </c>
      <c r="AT108" s="222" t="s">
        <v>446</v>
      </c>
      <c r="AU108" s="222" t="s">
        <v>187</v>
      </c>
      <c r="AY108" s="16" t="s">
        <v>170</v>
      </c>
      <c r="BE108" s="223">
        <f>IF(N108="základní",J108,0)</f>
        <v>0</v>
      </c>
      <c r="BF108" s="223">
        <f>IF(N108="snížená",J108,0)</f>
        <v>0</v>
      </c>
      <c r="BG108" s="223">
        <f>IF(N108="zákl. přenesená",J108,0)</f>
        <v>0</v>
      </c>
      <c r="BH108" s="223">
        <f>IF(N108="sníž. přenesená",J108,0)</f>
        <v>0</v>
      </c>
      <c r="BI108" s="223">
        <f>IF(N108="nulová",J108,0)</f>
        <v>0</v>
      </c>
      <c r="BJ108" s="16" t="s">
        <v>79</v>
      </c>
      <c r="BK108" s="223">
        <f>ROUND(I108*H108,2)</f>
        <v>0</v>
      </c>
      <c r="BL108" s="16" t="s">
        <v>181</v>
      </c>
      <c r="BM108" s="222" t="s">
        <v>1479</v>
      </c>
    </row>
    <row r="109" s="2" customFormat="1" ht="16.5" customHeight="1">
      <c r="A109" s="37"/>
      <c r="B109" s="38"/>
      <c r="C109" s="233" t="s">
        <v>236</v>
      </c>
      <c r="D109" s="233" t="s">
        <v>446</v>
      </c>
      <c r="E109" s="234" t="s">
        <v>1480</v>
      </c>
      <c r="F109" s="235" t="s">
        <v>1481</v>
      </c>
      <c r="G109" s="236" t="s">
        <v>913</v>
      </c>
      <c r="H109" s="237">
        <v>2</v>
      </c>
      <c r="I109" s="238"/>
      <c r="J109" s="239">
        <f>ROUND(I109*H109,2)</f>
        <v>0</v>
      </c>
      <c r="K109" s="235" t="s">
        <v>19</v>
      </c>
      <c r="L109" s="240"/>
      <c r="M109" s="241" t="s">
        <v>19</v>
      </c>
      <c r="N109" s="242" t="s">
        <v>43</v>
      </c>
      <c r="O109" s="83"/>
      <c r="P109" s="220">
        <f>O109*H109</f>
        <v>0</v>
      </c>
      <c r="Q109" s="220">
        <v>0</v>
      </c>
      <c r="R109" s="220">
        <f>Q109*H109</f>
        <v>0</v>
      </c>
      <c r="S109" s="220">
        <v>0</v>
      </c>
      <c r="T109" s="221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22" t="s">
        <v>356</v>
      </c>
      <c r="AT109" s="222" t="s">
        <v>446</v>
      </c>
      <c r="AU109" s="222" t="s">
        <v>187</v>
      </c>
      <c r="AY109" s="16" t="s">
        <v>170</v>
      </c>
      <c r="BE109" s="223">
        <f>IF(N109="základní",J109,0)</f>
        <v>0</v>
      </c>
      <c r="BF109" s="223">
        <f>IF(N109="snížená",J109,0)</f>
        <v>0</v>
      </c>
      <c r="BG109" s="223">
        <f>IF(N109="zákl. přenesená",J109,0)</f>
        <v>0</v>
      </c>
      <c r="BH109" s="223">
        <f>IF(N109="sníž. přenesená",J109,0)</f>
        <v>0</v>
      </c>
      <c r="BI109" s="223">
        <f>IF(N109="nulová",J109,0)</f>
        <v>0</v>
      </c>
      <c r="BJ109" s="16" t="s">
        <v>79</v>
      </c>
      <c r="BK109" s="223">
        <f>ROUND(I109*H109,2)</f>
        <v>0</v>
      </c>
      <c r="BL109" s="16" t="s">
        <v>181</v>
      </c>
      <c r="BM109" s="222" t="s">
        <v>1482</v>
      </c>
    </row>
    <row r="110" s="2" customFormat="1" ht="16.5" customHeight="1">
      <c r="A110" s="37"/>
      <c r="B110" s="38"/>
      <c r="C110" s="233" t="s">
        <v>8</v>
      </c>
      <c r="D110" s="233" t="s">
        <v>446</v>
      </c>
      <c r="E110" s="234" t="s">
        <v>1483</v>
      </c>
      <c r="F110" s="235" t="s">
        <v>1484</v>
      </c>
      <c r="G110" s="236" t="s">
        <v>913</v>
      </c>
      <c r="H110" s="237">
        <v>6</v>
      </c>
      <c r="I110" s="238"/>
      <c r="J110" s="239">
        <f>ROUND(I110*H110,2)</f>
        <v>0</v>
      </c>
      <c r="K110" s="235" t="s">
        <v>19</v>
      </c>
      <c r="L110" s="240"/>
      <c r="M110" s="241" t="s">
        <v>19</v>
      </c>
      <c r="N110" s="242" t="s">
        <v>43</v>
      </c>
      <c r="O110" s="83"/>
      <c r="P110" s="220">
        <f>O110*H110</f>
        <v>0</v>
      </c>
      <c r="Q110" s="220">
        <v>0</v>
      </c>
      <c r="R110" s="220">
        <f>Q110*H110</f>
        <v>0</v>
      </c>
      <c r="S110" s="220">
        <v>0</v>
      </c>
      <c r="T110" s="221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22" t="s">
        <v>356</v>
      </c>
      <c r="AT110" s="222" t="s">
        <v>446</v>
      </c>
      <c r="AU110" s="222" t="s">
        <v>187</v>
      </c>
      <c r="AY110" s="16" t="s">
        <v>170</v>
      </c>
      <c r="BE110" s="223">
        <f>IF(N110="základní",J110,0)</f>
        <v>0</v>
      </c>
      <c r="BF110" s="223">
        <f>IF(N110="snížená",J110,0)</f>
        <v>0</v>
      </c>
      <c r="BG110" s="223">
        <f>IF(N110="zákl. přenesená",J110,0)</f>
        <v>0</v>
      </c>
      <c r="BH110" s="223">
        <f>IF(N110="sníž. přenesená",J110,0)</f>
        <v>0</v>
      </c>
      <c r="BI110" s="223">
        <f>IF(N110="nulová",J110,0)</f>
        <v>0</v>
      </c>
      <c r="BJ110" s="16" t="s">
        <v>79</v>
      </c>
      <c r="BK110" s="223">
        <f>ROUND(I110*H110,2)</f>
        <v>0</v>
      </c>
      <c r="BL110" s="16" t="s">
        <v>181</v>
      </c>
      <c r="BM110" s="222" t="s">
        <v>1485</v>
      </c>
    </row>
    <row r="111" s="2" customFormat="1" ht="16.5" customHeight="1">
      <c r="A111" s="37"/>
      <c r="B111" s="38"/>
      <c r="C111" s="233" t="s">
        <v>245</v>
      </c>
      <c r="D111" s="233" t="s">
        <v>446</v>
      </c>
      <c r="E111" s="234" t="s">
        <v>1486</v>
      </c>
      <c r="F111" s="235" t="s">
        <v>1487</v>
      </c>
      <c r="G111" s="236" t="s">
        <v>913</v>
      </c>
      <c r="H111" s="237">
        <v>12</v>
      </c>
      <c r="I111" s="238"/>
      <c r="J111" s="239">
        <f>ROUND(I111*H111,2)</f>
        <v>0</v>
      </c>
      <c r="K111" s="235" t="s">
        <v>19</v>
      </c>
      <c r="L111" s="240"/>
      <c r="M111" s="241" t="s">
        <v>19</v>
      </c>
      <c r="N111" s="242" t="s">
        <v>43</v>
      </c>
      <c r="O111" s="83"/>
      <c r="P111" s="220">
        <f>O111*H111</f>
        <v>0</v>
      </c>
      <c r="Q111" s="220">
        <v>0</v>
      </c>
      <c r="R111" s="220">
        <f>Q111*H111</f>
        <v>0</v>
      </c>
      <c r="S111" s="220">
        <v>0</v>
      </c>
      <c r="T111" s="221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22" t="s">
        <v>356</v>
      </c>
      <c r="AT111" s="222" t="s">
        <v>446</v>
      </c>
      <c r="AU111" s="222" t="s">
        <v>187</v>
      </c>
      <c r="AY111" s="16" t="s">
        <v>170</v>
      </c>
      <c r="BE111" s="223">
        <f>IF(N111="základní",J111,0)</f>
        <v>0</v>
      </c>
      <c r="BF111" s="223">
        <f>IF(N111="snížená",J111,0)</f>
        <v>0</v>
      </c>
      <c r="BG111" s="223">
        <f>IF(N111="zákl. přenesená",J111,0)</f>
        <v>0</v>
      </c>
      <c r="BH111" s="223">
        <f>IF(N111="sníž. přenesená",J111,0)</f>
        <v>0</v>
      </c>
      <c r="BI111" s="223">
        <f>IF(N111="nulová",J111,0)</f>
        <v>0</v>
      </c>
      <c r="BJ111" s="16" t="s">
        <v>79</v>
      </c>
      <c r="BK111" s="223">
        <f>ROUND(I111*H111,2)</f>
        <v>0</v>
      </c>
      <c r="BL111" s="16" t="s">
        <v>181</v>
      </c>
      <c r="BM111" s="222" t="s">
        <v>1488</v>
      </c>
    </row>
    <row r="112" s="2" customFormat="1" ht="16.5" customHeight="1">
      <c r="A112" s="37"/>
      <c r="B112" s="38"/>
      <c r="C112" s="233" t="s">
        <v>250</v>
      </c>
      <c r="D112" s="233" t="s">
        <v>446</v>
      </c>
      <c r="E112" s="234" t="s">
        <v>1489</v>
      </c>
      <c r="F112" s="235" t="s">
        <v>1490</v>
      </c>
      <c r="G112" s="236" t="s">
        <v>913</v>
      </c>
      <c r="H112" s="237">
        <v>3</v>
      </c>
      <c r="I112" s="238"/>
      <c r="J112" s="239">
        <f>ROUND(I112*H112,2)</f>
        <v>0</v>
      </c>
      <c r="K112" s="235" t="s">
        <v>19</v>
      </c>
      <c r="L112" s="240"/>
      <c r="M112" s="241" t="s">
        <v>19</v>
      </c>
      <c r="N112" s="242" t="s">
        <v>43</v>
      </c>
      <c r="O112" s="83"/>
      <c r="P112" s="220">
        <f>O112*H112</f>
        <v>0</v>
      </c>
      <c r="Q112" s="220">
        <v>0</v>
      </c>
      <c r="R112" s="220">
        <f>Q112*H112</f>
        <v>0</v>
      </c>
      <c r="S112" s="220">
        <v>0</v>
      </c>
      <c r="T112" s="221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22" t="s">
        <v>356</v>
      </c>
      <c r="AT112" s="222" t="s">
        <v>446</v>
      </c>
      <c r="AU112" s="222" t="s">
        <v>187</v>
      </c>
      <c r="AY112" s="16" t="s">
        <v>170</v>
      </c>
      <c r="BE112" s="223">
        <f>IF(N112="základní",J112,0)</f>
        <v>0</v>
      </c>
      <c r="BF112" s="223">
        <f>IF(N112="snížená",J112,0)</f>
        <v>0</v>
      </c>
      <c r="BG112" s="223">
        <f>IF(N112="zákl. přenesená",J112,0)</f>
        <v>0</v>
      </c>
      <c r="BH112" s="223">
        <f>IF(N112="sníž. přenesená",J112,0)</f>
        <v>0</v>
      </c>
      <c r="BI112" s="223">
        <f>IF(N112="nulová",J112,0)</f>
        <v>0</v>
      </c>
      <c r="BJ112" s="16" t="s">
        <v>79</v>
      </c>
      <c r="BK112" s="223">
        <f>ROUND(I112*H112,2)</f>
        <v>0</v>
      </c>
      <c r="BL112" s="16" t="s">
        <v>181</v>
      </c>
      <c r="BM112" s="222" t="s">
        <v>1491</v>
      </c>
    </row>
    <row r="113" s="2" customFormat="1" ht="16.5" customHeight="1">
      <c r="A113" s="37"/>
      <c r="B113" s="38"/>
      <c r="C113" s="233" t="s">
        <v>255</v>
      </c>
      <c r="D113" s="233" t="s">
        <v>446</v>
      </c>
      <c r="E113" s="234" t="s">
        <v>1492</v>
      </c>
      <c r="F113" s="235" t="s">
        <v>1493</v>
      </c>
      <c r="G113" s="236" t="s">
        <v>913</v>
      </c>
      <c r="H113" s="237">
        <v>2</v>
      </c>
      <c r="I113" s="238"/>
      <c r="J113" s="239">
        <f>ROUND(I113*H113,2)</f>
        <v>0</v>
      </c>
      <c r="K113" s="235" t="s">
        <v>19</v>
      </c>
      <c r="L113" s="240"/>
      <c r="M113" s="241" t="s">
        <v>19</v>
      </c>
      <c r="N113" s="242" t="s">
        <v>43</v>
      </c>
      <c r="O113" s="83"/>
      <c r="P113" s="220">
        <f>O113*H113</f>
        <v>0</v>
      </c>
      <c r="Q113" s="220">
        <v>0</v>
      </c>
      <c r="R113" s="220">
        <f>Q113*H113</f>
        <v>0</v>
      </c>
      <c r="S113" s="220">
        <v>0</v>
      </c>
      <c r="T113" s="221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22" t="s">
        <v>356</v>
      </c>
      <c r="AT113" s="222" t="s">
        <v>446</v>
      </c>
      <c r="AU113" s="222" t="s">
        <v>187</v>
      </c>
      <c r="AY113" s="16" t="s">
        <v>170</v>
      </c>
      <c r="BE113" s="223">
        <f>IF(N113="základní",J113,0)</f>
        <v>0</v>
      </c>
      <c r="BF113" s="223">
        <f>IF(N113="snížená",J113,0)</f>
        <v>0</v>
      </c>
      <c r="BG113" s="223">
        <f>IF(N113="zákl. přenesená",J113,0)</f>
        <v>0</v>
      </c>
      <c r="BH113" s="223">
        <f>IF(N113="sníž. přenesená",J113,0)</f>
        <v>0</v>
      </c>
      <c r="BI113" s="223">
        <f>IF(N113="nulová",J113,0)</f>
        <v>0</v>
      </c>
      <c r="BJ113" s="16" t="s">
        <v>79</v>
      </c>
      <c r="BK113" s="223">
        <f>ROUND(I113*H113,2)</f>
        <v>0</v>
      </c>
      <c r="BL113" s="16" t="s">
        <v>181</v>
      </c>
      <c r="BM113" s="222" t="s">
        <v>1494</v>
      </c>
    </row>
    <row r="114" s="2" customFormat="1" ht="16.5" customHeight="1">
      <c r="A114" s="37"/>
      <c r="B114" s="38"/>
      <c r="C114" s="233" t="s">
        <v>181</v>
      </c>
      <c r="D114" s="233" t="s">
        <v>446</v>
      </c>
      <c r="E114" s="234" t="s">
        <v>1495</v>
      </c>
      <c r="F114" s="235" t="s">
        <v>1496</v>
      </c>
      <c r="G114" s="236" t="s">
        <v>913</v>
      </c>
      <c r="H114" s="237">
        <v>10</v>
      </c>
      <c r="I114" s="238"/>
      <c r="J114" s="239">
        <f>ROUND(I114*H114,2)</f>
        <v>0</v>
      </c>
      <c r="K114" s="235" t="s">
        <v>19</v>
      </c>
      <c r="L114" s="240"/>
      <c r="M114" s="241" t="s">
        <v>19</v>
      </c>
      <c r="N114" s="242" t="s">
        <v>43</v>
      </c>
      <c r="O114" s="83"/>
      <c r="P114" s="220">
        <f>O114*H114</f>
        <v>0</v>
      </c>
      <c r="Q114" s="220">
        <v>0</v>
      </c>
      <c r="R114" s="220">
        <f>Q114*H114</f>
        <v>0</v>
      </c>
      <c r="S114" s="220">
        <v>0</v>
      </c>
      <c r="T114" s="221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22" t="s">
        <v>356</v>
      </c>
      <c r="AT114" s="222" t="s">
        <v>446</v>
      </c>
      <c r="AU114" s="222" t="s">
        <v>187</v>
      </c>
      <c r="AY114" s="16" t="s">
        <v>170</v>
      </c>
      <c r="BE114" s="223">
        <f>IF(N114="základní",J114,0)</f>
        <v>0</v>
      </c>
      <c r="BF114" s="223">
        <f>IF(N114="snížená",J114,0)</f>
        <v>0</v>
      </c>
      <c r="BG114" s="223">
        <f>IF(N114="zákl. přenesená",J114,0)</f>
        <v>0</v>
      </c>
      <c r="BH114" s="223">
        <f>IF(N114="sníž. přenesená",J114,0)</f>
        <v>0</v>
      </c>
      <c r="BI114" s="223">
        <f>IF(N114="nulová",J114,0)</f>
        <v>0</v>
      </c>
      <c r="BJ114" s="16" t="s">
        <v>79</v>
      </c>
      <c r="BK114" s="223">
        <f>ROUND(I114*H114,2)</f>
        <v>0</v>
      </c>
      <c r="BL114" s="16" t="s">
        <v>181</v>
      </c>
      <c r="BM114" s="222" t="s">
        <v>1497</v>
      </c>
    </row>
    <row r="115" s="2" customFormat="1" ht="16.5" customHeight="1">
      <c r="A115" s="37"/>
      <c r="B115" s="38"/>
      <c r="C115" s="233" t="s">
        <v>206</v>
      </c>
      <c r="D115" s="233" t="s">
        <v>446</v>
      </c>
      <c r="E115" s="234" t="s">
        <v>1498</v>
      </c>
      <c r="F115" s="235" t="s">
        <v>1499</v>
      </c>
      <c r="G115" s="236" t="s">
        <v>913</v>
      </c>
      <c r="H115" s="237">
        <v>3</v>
      </c>
      <c r="I115" s="238"/>
      <c r="J115" s="239">
        <f>ROUND(I115*H115,2)</f>
        <v>0</v>
      </c>
      <c r="K115" s="235" t="s">
        <v>19</v>
      </c>
      <c r="L115" s="240"/>
      <c r="M115" s="241" t="s">
        <v>19</v>
      </c>
      <c r="N115" s="242" t="s">
        <v>43</v>
      </c>
      <c r="O115" s="83"/>
      <c r="P115" s="220">
        <f>O115*H115</f>
        <v>0</v>
      </c>
      <c r="Q115" s="220">
        <v>0</v>
      </c>
      <c r="R115" s="220">
        <f>Q115*H115</f>
        <v>0</v>
      </c>
      <c r="S115" s="220">
        <v>0</v>
      </c>
      <c r="T115" s="221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22" t="s">
        <v>356</v>
      </c>
      <c r="AT115" s="222" t="s">
        <v>446</v>
      </c>
      <c r="AU115" s="222" t="s">
        <v>187</v>
      </c>
      <c r="AY115" s="16" t="s">
        <v>170</v>
      </c>
      <c r="BE115" s="223">
        <f>IF(N115="základní",J115,0)</f>
        <v>0</v>
      </c>
      <c r="BF115" s="223">
        <f>IF(N115="snížená",J115,0)</f>
        <v>0</v>
      </c>
      <c r="BG115" s="223">
        <f>IF(N115="zákl. přenesená",J115,0)</f>
        <v>0</v>
      </c>
      <c r="BH115" s="223">
        <f>IF(N115="sníž. přenesená",J115,0)</f>
        <v>0</v>
      </c>
      <c r="BI115" s="223">
        <f>IF(N115="nulová",J115,0)</f>
        <v>0</v>
      </c>
      <c r="BJ115" s="16" t="s">
        <v>79</v>
      </c>
      <c r="BK115" s="223">
        <f>ROUND(I115*H115,2)</f>
        <v>0</v>
      </c>
      <c r="BL115" s="16" t="s">
        <v>181</v>
      </c>
      <c r="BM115" s="222" t="s">
        <v>1500</v>
      </c>
    </row>
    <row r="116" s="2" customFormat="1" ht="16.5" customHeight="1">
      <c r="A116" s="37"/>
      <c r="B116" s="38"/>
      <c r="C116" s="233" t="s">
        <v>274</v>
      </c>
      <c r="D116" s="233" t="s">
        <v>446</v>
      </c>
      <c r="E116" s="234" t="s">
        <v>1501</v>
      </c>
      <c r="F116" s="235" t="s">
        <v>1502</v>
      </c>
      <c r="G116" s="236" t="s">
        <v>913</v>
      </c>
      <c r="H116" s="237">
        <v>2</v>
      </c>
      <c r="I116" s="238"/>
      <c r="J116" s="239">
        <f>ROUND(I116*H116,2)</f>
        <v>0</v>
      </c>
      <c r="K116" s="235" t="s">
        <v>19</v>
      </c>
      <c r="L116" s="240"/>
      <c r="M116" s="241" t="s">
        <v>19</v>
      </c>
      <c r="N116" s="242" t="s">
        <v>43</v>
      </c>
      <c r="O116" s="83"/>
      <c r="P116" s="220">
        <f>O116*H116</f>
        <v>0</v>
      </c>
      <c r="Q116" s="220">
        <v>0</v>
      </c>
      <c r="R116" s="220">
        <f>Q116*H116</f>
        <v>0</v>
      </c>
      <c r="S116" s="220">
        <v>0</v>
      </c>
      <c r="T116" s="221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22" t="s">
        <v>356</v>
      </c>
      <c r="AT116" s="222" t="s">
        <v>446</v>
      </c>
      <c r="AU116" s="222" t="s">
        <v>187</v>
      </c>
      <c r="AY116" s="16" t="s">
        <v>170</v>
      </c>
      <c r="BE116" s="223">
        <f>IF(N116="základní",J116,0)</f>
        <v>0</v>
      </c>
      <c r="BF116" s="223">
        <f>IF(N116="snížená",J116,0)</f>
        <v>0</v>
      </c>
      <c r="BG116" s="223">
        <f>IF(N116="zákl. přenesená",J116,0)</f>
        <v>0</v>
      </c>
      <c r="BH116" s="223">
        <f>IF(N116="sníž. přenesená",J116,0)</f>
        <v>0</v>
      </c>
      <c r="BI116" s="223">
        <f>IF(N116="nulová",J116,0)</f>
        <v>0</v>
      </c>
      <c r="BJ116" s="16" t="s">
        <v>79</v>
      </c>
      <c r="BK116" s="223">
        <f>ROUND(I116*H116,2)</f>
        <v>0</v>
      </c>
      <c r="BL116" s="16" t="s">
        <v>181</v>
      </c>
      <c r="BM116" s="222" t="s">
        <v>1503</v>
      </c>
    </row>
    <row r="117" s="2" customFormat="1" ht="16.5" customHeight="1">
      <c r="A117" s="37"/>
      <c r="B117" s="38"/>
      <c r="C117" s="233" t="s">
        <v>279</v>
      </c>
      <c r="D117" s="233" t="s">
        <v>446</v>
      </c>
      <c r="E117" s="234" t="s">
        <v>1504</v>
      </c>
      <c r="F117" s="235" t="s">
        <v>1505</v>
      </c>
      <c r="G117" s="236" t="s">
        <v>913</v>
      </c>
      <c r="H117" s="237">
        <v>2</v>
      </c>
      <c r="I117" s="238"/>
      <c r="J117" s="239">
        <f>ROUND(I117*H117,2)</f>
        <v>0</v>
      </c>
      <c r="K117" s="235" t="s">
        <v>19</v>
      </c>
      <c r="L117" s="240"/>
      <c r="M117" s="241" t="s">
        <v>19</v>
      </c>
      <c r="N117" s="242" t="s">
        <v>43</v>
      </c>
      <c r="O117" s="83"/>
      <c r="P117" s="220">
        <f>O117*H117</f>
        <v>0</v>
      </c>
      <c r="Q117" s="220">
        <v>0</v>
      </c>
      <c r="R117" s="220">
        <f>Q117*H117</f>
        <v>0</v>
      </c>
      <c r="S117" s="220">
        <v>0</v>
      </c>
      <c r="T117" s="221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22" t="s">
        <v>356</v>
      </c>
      <c r="AT117" s="222" t="s">
        <v>446</v>
      </c>
      <c r="AU117" s="222" t="s">
        <v>187</v>
      </c>
      <c r="AY117" s="16" t="s">
        <v>170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16" t="s">
        <v>79</v>
      </c>
      <c r="BK117" s="223">
        <f>ROUND(I117*H117,2)</f>
        <v>0</v>
      </c>
      <c r="BL117" s="16" t="s">
        <v>181</v>
      </c>
      <c r="BM117" s="222" t="s">
        <v>1506</v>
      </c>
    </row>
    <row r="118" s="2" customFormat="1" ht="16.5" customHeight="1">
      <c r="A118" s="37"/>
      <c r="B118" s="38"/>
      <c r="C118" s="233" t="s">
        <v>284</v>
      </c>
      <c r="D118" s="233" t="s">
        <v>446</v>
      </c>
      <c r="E118" s="234" t="s">
        <v>1507</v>
      </c>
      <c r="F118" s="235" t="s">
        <v>1508</v>
      </c>
      <c r="G118" s="236" t="s">
        <v>913</v>
      </c>
      <c r="H118" s="237">
        <v>3</v>
      </c>
      <c r="I118" s="238"/>
      <c r="J118" s="239">
        <f>ROUND(I118*H118,2)</f>
        <v>0</v>
      </c>
      <c r="K118" s="235" t="s">
        <v>19</v>
      </c>
      <c r="L118" s="240"/>
      <c r="M118" s="241" t="s">
        <v>19</v>
      </c>
      <c r="N118" s="242" t="s">
        <v>43</v>
      </c>
      <c r="O118" s="83"/>
      <c r="P118" s="220">
        <f>O118*H118</f>
        <v>0</v>
      </c>
      <c r="Q118" s="220">
        <v>0</v>
      </c>
      <c r="R118" s="220">
        <f>Q118*H118</f>
        <v>0</v>
      </c>
      <c r="S118" s="220">
        <v>0</v>
      </c>
      <c r="T118" s="221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22" t="s">
        <v>356</v>
      </c>
      <c r="AT118" s="222" t="s">
        <v>446</v>
      </c>
      <c r="AU118" s="222" t="s">
        <v>187</v>
      </c>
      <c r="AY118" s="16" t="s">
        <v>170</v>
      </c>
      <c r="BE118" s="223">
        <f>IF(N118="základní",J118,0)</f>
        <v>0</v>
      </c>
      <c r="BF118" s="223">
        <f>IF(N118="snížená",J118,0)</f>
        <v>0</v>
      </c>
      <c r="BG118" s="223">
        <f>IF(N118="zákl. přenesená",J118,0)</f>
        <v>0</v>
      </c>
      <c r="BH118" s="223">
        <f>IF(N118="sníž. přenesená",J118,0)</f>
        <v>0</v>
      </c>
      <c r="BI118" s="223">
        <f>IF(N118="nulová",J118,0)</f>
        <v>0</v>
      </c>
      <c r="BJ118" s="16" t="s">
        <v>79</v>
      </c>
      <c r="BK118" s="223">
        <f>ROUND(I118*H118,2)</f>
        <v>0</v>
      </c>
      <c r="BL118" s="16" t="s">
        <v>181</v>
      </c>
      <c r="BM118" s="222" t="s">
        <v>1509</v>
      </c>
    </row>
    <row r="119" s="2" customFormat="1" ht="16.5" customHeight="1">
      <c r="A119" s="37"/>
      <c r="B119" s="38"/>
      <c r="C119" s="233" t="s">
        <v>7</v>
      </c>
      <c r="D119" s="233" t="s">
        <v>446</v>
      </c>
      <c r="E119" s="234" t="s">
        <v>1510</v>
      </c>
      <c r="F119" s="235" t="s">
        <v>1511</v>
      </c>
      <c r="G119" s="236" t="s">
        <v>913</v>
      </c>
      <c r="H119" s="237">
        <v>1</v>
      </c>
      <c r="I119" s="238"/>
      <c r="J119" s="239">
        <f>ROUND(I119*H119,2)</f>
        <v>0</v>
      </c>
      <c r="K119" s="235" t="s">
        <v>19</v>
      </c>
      <c r="L119" s="240"/>
      <c r="M119" s="241" t="s">
        <v>19</v>
      </c>
      <c r="N119" s="242" t="s">
        <v>43</v>
      </c>
      <c r="O119" s="83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2" t="s">
        <v>356</v>
      </c>
      <c r="AT119" s="222" t="s">
        <v>446</v>
      </c>
      <c r="AU119" s="222" t="s">
        <v>187</v>
      </c>
      <c r="AY119" s="16" t="s">
        <v>170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6" t="s">
        <v>79</v>
      </c>
      <c r="BK119" s="223">
        <f>ROUND(I119*H119,2)</f>
        <v>0</v>
      </c>
      <c r="BL119" s="16" t="s">
        <v>181</v>
      </c>
      <c r="BM119" s="222" t="s">
        <v>1512</v>
      </c>
    </row>
    <row r="120" s="2" customFormat="1" ht="16.5" customHeight="1">
      <c r="A120" s="37"/>
      <c r="B120" s="38"/>
      <c r="C120" s="233" t="s">
        <v>293</v>
      </c>
      <c r="D120" s="233" t="s">
        <v>446</v>
      </c>
      <c r="E120" s="234" t="s">
        <v>1513</v>
      </c>
      <c r="F120" s="235" t="s">
        <v>1514</v>
      </c>
      <c r="G120" s="236" t="s">
        <v>913</v>
      </c>
      <c r="H120" s="237">
        <v>3</v>
      </c>
      <c r="I120" s="238"/>
      <c r="J120" s="239">
        <f>ROUND(I120*H120,2)</f>
        <v>0</v>
      </c>
      <c r="K120" s="235" t="s">
        <v>19</v>
      </c>
      <c r="L120" s="240"/>
      <c r="M120" s="241" t="s">
        <v>19</v>
      </c>
      <c r="N120" s="242" t="s">
        <v>43</v>
      </c>
      <c r="O120" s="83"/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22" t="s">
        <v>356</v>
      </c>
      <c r="AT120" s="222" t="s">
        <v>446</v>
      </c>
      <c r="AU120" s="222" t="s">
        <v>187</v>
      </c>
      <c r="AY120" s="16" t="s">
        <v>170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6" t="s">
        <v>79</v>
      </c>
      <c r="BK120" s="223">
        <f>ROUND(I120*H120,2)</f>
        <v>0</v>
      </c>
      <c r="BL120" s="16" t="s">
        <v>181</v>
      </c>
      <c r="BM120" s="222" t="s">
        <v>1515</v>
      </c>
    </row>
    <row r="121" s="2" customFormat="1" ht="16.5" customHeight="1">
      <c r="A121" s="37"/>
      <c r="B121" s="38"/>
      <c r="C121" s="233" t="s">
        <v>298</v>
      </c>
      <c r="D121" s="233" t="s">
        <v>446</v>
      </c>
      <c r="E121" s="234" t="s">
        <v>1516</v>
      </c>
      <c r="F121" s="235" t="s">
        <v>1517</v>
      </c>
      <c r="G121" s="236" t="s">
        <v>913</v>
      </c>
      <c r="H121" s="237">
        <v>3</v>
      </c>
      <c r="I121" s="238"/>
      <c r="J121" s="239">
        <f>ROUND(I121*H121,2)</f>
        <v>0</v>
      </c>
      <c r="K121" s="235" t="s">
        <v>19</v>
      </c>
      <c r="L121" s="240"/>
      <c r="M121" s="241" t="s">
        <v>19</v>
      </c>
      <c r="N121" s="242" t="s">
        <v>43</v>
      </c>
      <c r="O121" s="83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2" t="s">
        <v>356</v>
      </c>
      <c r="AT121" s="222" t="s">
        <v>446</v>
      </c>
      <c r="AU121" s="222" t="s">
        <v>187</v>
      </c>
      <c r="AY121" s="16" t="s">
        <v>170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6" t="s">
        <v>79</v>
      </c>
      <c r="BK121" s="223">
        <f>ROUND(I121*H121,2)</f>
        <v>0</v>
      </c>
      <c r="BL121" s="16" t="s">
        <v>181</v>
      </c>
      <c r="BM121" s="222" t="s">
        <v>1518</v>
      </c>
    </row>
    <row r="122" s="2" customFormat="1" ht="16.5" customHeight="1">
      <c r="A122" s="37"/>
      <c r="B122" s="38"/>
      <c r="C122" s="233" t="s">
        <v>303</v>
      </c>
      <c r="D122" s="233" t="s">
        <v>446</v>
      </c>
      <c r="E122" s="234" t="s">
        <v>1519</v>
      </c>
      <c r="F122" s="235" t="s">
        <v>1520</v>
      </c>
      <c r="G122" s="236" t="s">
        <v>913</v>
      </c>
      <c r="H122" s="237">
        <v>2</v>
      </c>
      <c r="I122" s="238"/>
      <c r="J122" s="239">
        <f>ROUND(I122*H122,2)</f>
        <v>0</v>
      </c>
      <c r="K122" s="235" t="s">
        <v>19</v>
      </c>
      <c r="L122" s="240"/>
      <c r="M122" s="241" t="s">
        <v>19</v>
      </c>
      <c r="N122" s="242" t="s">
        <v>43</v>
      </c>
      <c r="O122" s="83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2" t="s">
        <v>356</v>
      </c>
      <c r="AT122" s="222" t="s">
        <v>446</v>
      </c>
      <c r="AU122" s="222" t="s">
        <v>187</v>
      </c>
      <c r="AY122" s="16" t="s">
        <v>170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6" t="s">
        <v>79</v>
      </c>
      <c r="BK122" s="223">
        <f>ROUND(I122*H122,2)</f>
        <v>0</v>
      </c>
      <c r="BL122" s="16" t="s">
        <v>181</v>
      </c>
      <c r="BM122" s="222" t="s">
        <v>1521</v>
      </c>
    </row>
    <row r="123" s="2" customFormat="1" ht="16.5" customHeight="1">
      <c r="A123" s="37"/>
      <c r="B123" s="38"/>
      <c r="C123" s="233" t="s">
        <v>307</v>
      </c>
      <c r="D123" s="233" t="s">
        <v>446</v>
      </c>
      <c r="E123" s="234" t="s">
        <v>1522</v>
      </c>
      <c r="F123" s="235" t="s">
        <v>1523</v>
      </c>
      <c r="G123" s="236" t="s">
        <v>913</v>
      </c>
      <c r="H123" s="237">
        <v>1</v>
      </c>
      <c r="I123" s="238"/>
      <c r="J123" s="239">
        <f>ROUND(I123*H123,2)</f>
        <v>0</v>
      </c>
      <c r="K123" s="235" t="s">
        <v>19</v>
      </c>
      <c r="L123" s="240"/>
      <c r="M123" s="241" t="s">
        <v>19</v>
      </c>
      <c r="N123" s="242" t="s">
        <v>43</v>
      </c>
      <c r="O123" s="83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2" t="s">
        <v>356</v>
      </c>
      <c r="AT123" s="222" t="s">
        <v>446</v>
      </c>
      <c r="AU123" s="222" t="s">
        <v>187</v>
      </c>
      <c r="AY123" s="16" t="s">
        <v>170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6" t="s">
        <v>79</v>
      </c>
      <c r="BK123" s="223">
        <f>ROUND(I123*H123,2)</f>
        <v>0</v>
      </c>
      <c r="BL123" s="16" t="s">
        <v>181</v>
      </c>
      <c r="BM123" s="222" t="s">
        <v>1524</v>
      </c>
    </row>
    <row r="124" s="12" customFormat="1" ht="20.88" customHeight="1">
      <c r="A124" s="12"/>
      <c r="B124" s="195"/>
      <c r="C124" s="196"/>
      <c r="D124" s="197" t="s">
        <v>71</v>
      </c>
      <c r="E124" s="209" t="s">
        <v>1525</v>
      </c>
      <c r="F124" s="209" t="s">
        <v>1526</v>
      </c>
      <c r="G124" s="196"/>
      <c r="H124" s="196"/>
      <c r="I124" s="199"/>
      <c r="J124" s="210">
        <f>BK124</f>
        <v>0</v>
      </c>
      <c r="K124" s="196"/>
      <c r="L124" s="201"/>
      <c r="M124" s="202"/>
      <c r="N124" s="203"/>
      <c r="O124" s="203"/>
      <c r="P124" s="204">
        <f>SUM(P125:P132)</f>
        <v>0</v>
      </c>
      <c r="Q124" s="203"/>
      <c r="R124" s="204">
        <f>SUM(R125:R132)</f>
        <v>0</v>
      </c>
      <c r="S124" s="203"/>
      <c r="T124" s="205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6" t="s">
        <v>79</v>
      </c>
      <c r="AT124" s="207" t="s">
        <v>71</v>
      </c>
      <c r="AU124" s="207" t="s">
        <v>81</v>
      </c>
      <c r="AY124" s="206" t="s">
        <v>170</v>
      </c>
      <c r="BK124" s="208">
        <f>SUM(BK125:BK132)</f>
        <v>0</v>
      </c>
    </row>
    <row r="125" s="2" customFormat="1" ht="16.5" customHeight="1">
      <c r="A125" s="37"/>
      <c r="B125" s="38"/>
      <c r="C125" s="233" t="s">
        <v>312</v>
      </c>
      <c r="D125" s="233" t="s">
        <v>446</v>
      </c>
      <c r="E125" s="234" t="s">
        <v>1527</v>
      </c>
      <c r="F125" s="235" t="s">
        <v>1528</v>
      </c>
      <c r="G125" s="236" t="s">
        <v>1529</v>
      </c>
      <c r="H125" s="237">
        <v>6</v>
      </c>
      <c r="I125" s="238"/>
      <c r="J125" s="239">
        <f>ROUND(I125*H125,2)</f>
        <v>0</v>
      </c>
      <c r="K125" s="235" t="s">
        <v>19</v>
      </c>
      <c r="L125" s="240"/>
      <c r="M125" s="241" t="s">
        <v>19</v>
      </c>
      <c r="N125" s="242" t="s">
        <v>43</v>
      </c>
      <c r="O125" s="83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2" t="s">
        <v>356</v>
      </c>
      <c r="AT125" s="222" t="s">
        <v>446</v>
      </c>
      <c r="AU125" s="222" t="s">
        <v>187</v>
      </c>
      <c r="AY125" s="16" t="s">
        <v>170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6" t="s">
        <v>79</v>
      </c>
      <c r="BK125" s="223">
        <f>ROUND(I125*H125,2)</f>
        <v>0</v>
      </c>
      <c r="BL125" s="16" t="s">
        <v>181</v>
      </c>
      <c r="BM125" s="222" t="s">
        <v>1530</v>
      </c>
    </row>
    <row r="126" s="2" customFormat="1" ht="16.5" customHeight="1">
      <c r="A126" s="37"/>
      <c r="B126" s="38"/>
      <c r="C126" s="233" t="s">
        <v>319</v>
      </c>
      <c r="D126" s="233" t="s">
        <v>446</v>
      </c>
      <c r="E126" s="234" t="s">
        <v>1531</v>
      </c>
      <c r="F126" s="235" t="s">
        <v>1532</v>
      </c>
      <c r="G126" s="236" t="s">
        <v>1529</v>
      </c>
      <c r="H126" s="237">
        <v>48</v>
      </c>
      <c r="I126" s="238"/>
      <c r="J126" s="239">
        <f>ROUND(I126*H126,2)</f>
        <v>0</v>
      </c>
      <c r="K126" s="235" t="s">
        <v>19</v>
      </c>
      <c r="L126" s="240"/>
      <c r="M126" s="241" t="s">
        <v>19</v>
      </c>
      <c r="N126" s="242" t="s">
        <v>43</v>
      </c>
      <c r="O126" s="83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2" t="s">
        <v>356</v>
      </c>
      <c r="AT126" s="222" t="s">
        <v>446</v>
      </c>
      <c r="AU126" s="222" t="s">
        <v>187</v>
      </c>
      <c r="AY126" s="16" t="s">
        <v>170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79</v>
      </c>
      <c r="BK126" s="223">
        <f>ROUND(I126*H126,2)</f>
        <v>0</v>
      </c>
      <c r="BL126" s="16" t="s">
        <v>181</v>
      </c>
      <c r="BM126" s="222" t="s">
        <v>1533</v>
      </c>
    </row>
    <row r="127" s="2" customFormat="1" ht="16.5" customHeight="1">
      <c r="A127" s="37"/>
      <c r="B127" s="38"/>
      <c r="C127" s="233" t="s">
        <v>328</v>
      </c>
      <c r="D127" s="233" t="s">
        <v>446</v>
      </c>
      <c r="E127" s="234" t="s">
        <v>1534</v>
      </c>
      <c r="F127" s="235" t="s">
        <v>1535</v>
      </c>
      <c r="G127" s="236" t="s">
        <v>1529</v>
      </c>
      <c r="H127" s="237">
        <v>15</v>
      </c>
      <c r="I127" s="238"/>
      <c r="J127" s="239">
        <f>ROUND(I127*H127,2)</f>
        <v>0</v>
      </c>
      <c r="K127" s="235" t="s">
        <v>19</v>
      </c>
      <c r="L127" s="240"/>
      <c r="M127" s="241" t="s">
        <v>19</v>
      </c>
      <c r="N127" s="242" t="s">
        <v>43</v>
      </c>
      <c r="O127" s="83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2" t="s">
        <v>356</v>
      </c>
      <c r="AT127" s="222" t="s">
        <v>446</v>
      </c>
      <c r="AU127" s="222" t="s">
        <v>187</v>
      </c>
      <c r="AY127" s="16" t="s">
        <v>170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79</v>
      </c>
      <c r="BK127" s="223">
        <f>ROUND(I127*H127,2)</f>
        <v>0</v>
      </c>
      <c r="BL127" s="16" t="s">
        <v>181</v>
      </c>
      <c r="BM127" s="222" t="s">
        <v>1536</v>
      </c>
    </row>
    <row r="128" s="2" customFormat="1" ht="16.5" customHeight="1">
      <c r="A128" s="37"/>
      <c r="B128" s="38"/>
      <c r="C128" s="233" t="s">
        <v>335</v>
      </c>
      <c r="D128" s="233" t="s">
        <v>446</v>
      </c>
      <c r="E128" s="234" t="s">
        <v>1537</v>
      </c>
      <c r="F128" s="235" t="s">
        <v>1538</v>
      </c>
      <c r="G128" s="236" t="s">
        <v>1529</v>
      </c>
      <c r="H128" s="237">
        <v>25</v>
      </c>
      <c r="I128" s="238"/>
      <c r="J128" s="239">
        <f>ROUND(I128*H128,2)</f>
        <v>0</v>
      </c>
      <c r="K128" s="235" t="s">
        <v>19</v>
      </c>
      <c r="L128" s="240"/>
      <c r="M128" s="241" t="s">
        <v>19</v>
      </c>
      <c r="N128" s="242" t="s">
        <v>43</v>
      </c>
      <c r="O128" s="83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2" t="s">
        <v>356</v>
      </c>
      <c r="AT128" s="222" t="s">
        <v>446</v>
      </c>
      <c r="AU128" s="222" t="s">
        <v>187</v>
      </c>
      <c r="AY128" s="16" t="s">
        <v>170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79</v>
      </c>
      <c r="BK128" s="223">
        <f>ROUND(I128*H128,2)</f>
        <v>0</v>
      </c>
      <c r="BL128" s="16" t="s">
        <v>181</v>
      </c>
      <c r="BM128" s="222" t="s">
        <v>1539</v>
      </c>
    </row>
    <row r="129" s="2" customFormat="1" ht="16.5" customHeight="1">
      <c r="A129" s="37"/>
      <c r="B129" s="38"/>
      <c r="C129" s="233" t="s">
        <v>342</v>
      </c>
      <c r="D129" s="233" t="s">
        <v>446</v>
      </c>
      <c r="E129" s="234" t="s">
        <v>1540</v>
      </c>
      <c r="F129" s="235" t="s">
        <v>1541</v>
      </c>
      <c r="G129" s="236" t="s">
        <v>1529</v>
      </c>
      <c r="H129" s="237">
        <v>45</v>
      </c>
      <c r="I129" s="238"/>
      <c r="J129" s="239">
        <f>ROUND(I129*H129,2)</f>
        <v>0</v>
      </c>
      <c r="K129" s="235" t="s">
        <v>19</v>
      </c>
      <c r="L129" s="240"/>
      <c r="M129" s="241" t="s">
        <v>19</v>
      </c>
      <c r="N129" s="242" t="s">
        <v>43</v>
      </c>
      <c r="O129" s="83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2" t="s">
        <v>356</v>
      </c>
      <c r="AT129" s="222" t="s">
        <v>446</v>
      </c>
      <c r="AU129" s="222" t="s">
        <v>187</v>
      </c>
      <c r="AY129" s="16" t="s">
        <v>170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6" t="s">
        <v>79</v>
      </c>
      <c r="BK129" s="223">
        <f>ROUND(I129*H129,2)</f>
        <v>0</v>
      </c>
      <c r="BL129" s="16" t="s">
        <v>181</v>
      </c>
      <c r="BM129" s="222" t="s">
        <v>1542</v>
      </c>
    </row>
    <row r="130" s="2" customFormat="1" ht="16.5" customHeight="1">
      <c r="A130" s="37"/>
      <c r="B130" s="38"/>
      <c r="C130" s="233" t="s">
        <v>349</v>
      </c>
      <c r="D130" s="233" t="s">
        <v>446</v>
      </c>
      <c r="E130" s="234" t="s">
        <v>1543</v>
      </c>
      <c r="F130" s="235" t="s">
        <v>1544</v>
      </c>
      <c r="G130" s="236" t="s">
        <v>1529</v>
      </c>
      <c r="H130" s="237">
        <v>22</v>
      </c>
      <c r="I130" s="238"/>
      <c r="J130" s="239">
        <f>ROUND(I130*H130,2)</f>
        <v>0</v>
      </c>
      <c r="K130" s="235" t="s">
        <v>19</v>
      </c>
      <c r="L130" s="240"/>
      <c r="M130" s="241" t="s">
        <v>19</v>
      </c>
      <c r="N130" s="242" t="s">
        <v>43</v>
      </c>
      <c r="O130" s="83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2" t="s">
        <v>356</v>
      </c>
      <c r="AT130" s="222" t="s">
        <v>446</v>
      </c>
      <c r="AU130" s="222" t="s">
        <v>187</v>
      </c>
      <c r="AY130" s="16" t="s">
        <v>170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6" t="s">
        <v>79</v>
      </c>
      <c r="BK130" s="223">
        <f>ROUND(I130*H130,2)</f>
        <v>0</v>
      </c>
      <c r="BL130" s="16" t="s">
        <v>181</v>
      </c>
      <c r="BM130" s="222" t="s">
        <v>1545</v>
      </c>
    </row>
    <row r="131" s="2" customFormat="1" ht="16.5" customHeight="1">
      <c r="A131" s="37"/>
      <c r="B131" s="38"/>
      <c r="C131" s="233" t="s">
        <v>356</v>
      </c>
      <c r="D131" s="233" t="s">
        <v>446</v>
      </c>
      <c r="E131" s="234" t="s">
        <v>1546</v>
      </c>
      <c r="F131" s="235" t="s">
        <v>1547</v>
      </c>
      <c r="G131" s="236" t="s">
        <v>1529</v>
      </c>
      <c r="H131" s="237">
        <v>22</v>
      </c>
      <c r="I131" s="238"/>
      <c r="J131" s="239">
        <f>ROUND(I131*H131,2)</f>
        <v>0</v>
      </c>
      <c r="K131" s="235" t="s">
        <v>19</v>
      </c>
      <c r="L131" s="240"/>
      <c r="M131" s="241" t="s">
        <v>19</v>
      </c>
      <c r="N131" s="242" t="s">
        <v>43</v>
      </c>
      <c r="O131" s="83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2" t="s">
        <v>356</v>
      </c>
      <c r="AT131" s="222" t="s">
        <v>446</v>
      </c>
      <c r="AU131" s="222" t="s">
        <v>187</v>
      </c>
      <c r="AY131" s="16" t="s">
        <v>170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6" t="s">
        <v>79</v>
      </c>
      <c r="BK131" s="223">
        <f>ROUND(I131*H131,2)</f>
        <v>0</v>
      </c>
      <c r="BL131" s="16" t="s">
        <v>181</v>
      </c>
      <c r="BM131" s="222" t="s">
        <v>1548</v>
      </c>
    </row>
    <row r="132" s="2" customFormat="1" ht="16.5" customHeight="1">
      <c r="A132" s="37"/>
      <c r="B132" s="38"/>
      <c r="C132" s="233" t="s">
        <v>361</v>
      </c>
      <c r="D132" s="233" t="s">
        <v>446</v>
      </c>
      <c r="E132" s="234" t="s">
        <v>1549</v>
      </c>
      <c r="F132" s="235" t="s">
        <v>1550</v>
      </c>
      <c r="G132" s="236" t="s">
        <v>1529</v>
      </c>
      <c r="H132" s="237">
        <v>28</v>
      </c>
      <c r="I132" s="238"/>
      <c r="J132" s="239">
        <f>ROUND(I132*H132,2)</f>
        <v>0</v>
      </c>
      <c r="K132" s="235" t="s">
        <v>19</v>
      </c>
      <c r="L132" s="240"/>
      <c r="M132" s="241" t="s">
        <v>19</v>
      </c>
      <c r="N132" s="242" t="s">
        <v>43</v>
      </c>
      <c r="O132" s="83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2" t="s">
        <v>356</v>
      </c>
      <c r="AT132" s="222" t="s">
        <v>446</v>
      </c>
      <c r="AU132" s="222" t="s">
        <v>187</v>
      </c>
      <c r="AY132" s="16" t="s">
        <v>170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6" t="s">
        <v>79</v>
      </c>
      <c r="BK132" s="223">
        <f>ROUND(I132*H132,2)</f>
        <v>0</v>
      </c>
      <c r="BL132" s="16" t="s">
        <v>181</v>
      </c>
      <c r="BM132" s="222" t="s">
        <v>1551</v>
      </c>
    </row>
    <row r="133" s="12" customFormat="1" ht="20.88" customHeight="1">
      <c r="A133" s="12"/>
      <c r="B133" s="195"/>
      <c r="C133" s="196"/>
      <c r="D133" s="197" t="s">
        <v>71</v>
      </c>
      <c r="E133" s="209" t="s">
        <v>1552</v>
      </c>
      <c r="F133" s="209" t="s">
        <v>1553</v>
      </c>
      <c r="G133" s="196"/>
      <c r="H133" s="196"/>
      <c r="I133" s="199"/>
      <c r="J133" s="210">
        <f>BK133</f>
        <v>0</v>
      </c>
      <c r="K133" s="196"/>
      <c r="L133" s="201"/>
      <c r="M133" s="202"/>
      <c r="N133" s="203"/>
      <c r="O133" s="203"/>
      <c r="P133" s="204">
        <f>SUM(P134:P139)</f>
        <v>0</v>
      </c>
      <c r="Q133" s="203"/>
      <c r="R133" s="204">
        <f>SUM(R134:R139)</f>
        <v>0</v>
      </c>
      <c r="S133" s="203"/>
      <c r="T133" s="205">
        <f>SUM(T134:T139)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6" t="s">
        <v>79</v>
      </c>
      <c r="AT133" s="207" t="s">
        <v>71</v>
      </c>
      <c r="AU133" s="207" t="s">
        <v>81</v>
      </c>
      <c r="AY133" s="206" t="s">
        <v>170</v>
      </c>
      <c r="BK133" s="208">
        <f>SUM(BK134:BK139)</f>
        <v>0</v>
      </c>
    </row>
    <row r="134" s="2" customFormat="1" ht="16.5" customHeight="1">
      <c r="A134" s="37"/>
      <c r="B134" s="38"/>
      <c r="C134" s="233" t="s">
        <v>366</v>
      </c>
      <c r="D134" s="233" t="s">
        <v>446</v>
      </c>
      <c r="E134" s="234" t="s">
        <v>1554</v>
      </c>
      <c r="F134" s="235" t="s">
        <v>1555</v>
      </c>
      <c r="G134" s="236" t="s">
        <v>1529</v>
      </c>
      <c r="H134" s="237">
        <v>600</v>
      </c>
      <c r="I134" s="238"/>
      <c r="J134" s="239">
        <f>ROUND(I134*H134,2)</f>
        <v>0</v>
      </c>
      <c r="K134" s="235" t="s">
        <v>19</v>
      </c>
      <c r="L134" s="240"/>
      <c r="M134" s="241" t="s">
        <v>19</v>
      </c>
      <c r="N134" s="242" t="s">
        <v>43</v>
      </c>
      <c r="O134" s="83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2" t="s">
        <v>356</v>
      </c>
      <c r="AT134" s="222" t="s">
        <v>446</v>
      </c>
      <c r="AU134" s="222" t="s">
        <v>187</v>
      </c>
      <c r="AY134" s="16" t="s">
        <v>170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6" t="s">
        <v>79</v>
      </c>
      <c r="BK134" s="223">
        <f>ROUND(I134*H134,2)</f>
        <v>0</v>
      </c>
      <c r="BL134" s="16" t="s">
        <v>181</v>
      </c>
      <c r="BM134" s="222" t="s">
        <v>1556</v>
      </c>
    </row>
    <row r="135" s="2" customFormat="1" ht="16.5" customHeight="1">
      <c r="A135" s="37"/>
      <c r="B135" s="38"/>
      <c r="C135" s="233" t="s">
        <v>371</v>
      </c>
      <c r="D135" s="233" t="s">
        <v>446</v>
      </c>
      <c r="E135" s="234" t="s">
        <v>1557</v>
      </c>
      <c r="F135" s="235" t="s">
        <v>1558</v>
      </c>
      <c r="G135" s="236" t="s">
        <v>224</v>
      </c>
      <c r="H135" s="237">
        <v>75</v>
      </c>
      <c r="I135" s="238"/>
      <c r="J135" s="239">
        <f>ROUND(I135*H135,2)</f>
        <v>0</v>
      </c>
      <c r="K135" s="235" t="s">
        <v>19</v>
      </c>
      <c r="L135" s="240"/>
      <c r="M135" s="241" t="s">
        <v>19</v>
      </c>
      <c r="N135" s="242" t="s">
        <v>43</v>
      </c>
      <c r="O135" s="83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2" t="s">
        <v>356</v>
      </c>
      <c r="AT135" s="222" t="s">
        <v>446</v>
      </c>
      <c r="AU135" s="222" t="s">
        <v>187</v>
      </c>
      <c r="AY135" s="16" t="s">
        <v>170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6" t="s">
        <v>79</v>
      </c>
      <c r="BK135" s="223">
        <f>ROUND(I135*H135,2)</f>
        <v>0</v>
      </c>
      <c r="BL135" s="16" t="s">
        <v>181</v>
      </c>
      <c r="BM135" s="222" t="s">
        <v>1559</v>
      </c>
    </row>
    <row r="136" s="2" customFormat="1" ht="16.5" customHeight="1">
      <c r="A136" s="37"/>
      <c r="B136" s="38"/>
      <c r="C136" s="233" t="s">
        <v>375</v>
      </c>
      <c r="D136" s="233" t="s">
        <v>446</v>
      </c>
      <c r="E136" s="234" t="s">
        <v>1560</v>
      </c>
      <c r="F136" s="235" t="s">
        <v>1561</v>
      </c>
      <c r="G136" s="236" t="s">
        <v>913</v>
      </c>
      <c r="H136" s="237">
        <v>1</v>
      </c>
      <c r="I136" s="238"/>
      <c r="J136" s="239">
        <f>ROUND(I136*H136,2)</f>
        <v>0</v>
      </c>
      <c r="K136" s="235" t="s">
        <v>19</v>
      </c>
      <c r="L136" s="240"/>
      <c r="M136" s="241" t="s">
        <v>19</v>
      </c>
      <c r="N136" s="242" t="s">
        <v>43</v>
      </c>
      <c r="O136" s="83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2" t="s">
        <v>356</v>
      </c>
      <c r="AT136" s="222" t="s">
        <v>446</v>
      </c>
      <c r="AU136" s="222" t="s">
        <v>187</v>
      </c>
      <c r="AY136" s="16" t="s">
        <v>170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6" t="s">
        <v>79</v>
      </c>
      <c r="BK136" s="223">
        <f>ROUND(I136*H136,2)</f>
        <v>0</v>
      </c>
      <c r="BL136" s="16" t="s">
        <v>181</v>
      </c>
      <c r="BM136" s="222" t="s">
        <v>1562</v>
      </c>
    </row>
    <row r="137" s="2" customFormat="1" ht="16.5" customHeight="1">
      <c r="A137" s="37"/>
      <c r="B137" s="38"/>
      <c r="C137" s="233" t="s">
        <v>381</v>
      </c>
      <c r="D137" s="233" t="s">
        <v>446</v>
      </c>
      <c r="E137" s="234" t="s">
        <v>1563</v>
      </c>
      <c r="F137" s="235" t="s">
        <v>1564</v>
      </c>
      <c r="G137" s="236" t="s">
        <v>1529</v>
      </c>
      <c r="H137" s="237">
        <v>70</v>
      </c>
      <c r="I137" s="238"/>
      <c r="J137" s="239">
        <f>ROUND(I137*H137,2)</f>
        <v>0</v>
      </c>
      <c r="K137" s="235" t="s">
        <v>19</v>
      </c>
      <c r="L137" s="240"/>
      <c r="M137" s="241" t="s">
        <v>19</v>
      </c>
      <c r="N137" s="242" t="s">
        <v>43</v>
      </c>
      <c r="O137" s="83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2" t="s">
        <v>356</v>
      </c>
      <c r="AT137" s="222" t="s">
        <v>446</v>
      </c>
      <c r="AU137" s="222" t="s">
        <v>187</v>
      </c>
      <c r="AY137" s="16" t="s">
        <v>170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79</v>
      </c>
      <c r="BK137" s="223">
        <f>ROUND(I137*H137,2)</f>
        <v>0</v>
      </c>
      <c r="BL137" s="16" t="s">
        <v>181</v>
      </c>
      <c r="BM137" s="222" t="s">
        <v>1565</v>
      </c>
    </row>
    <row r="138" s="2" customFormat="1" ht="16.5" customHeight="1">
      <c r="A138" s="37"/>
      <c r="B138" s="38"/>
      <c r="C138" s="233" t="s">
        <v>388</v>
      </c>
      <c r="D138" s="233" t="s">
        <v>446</v>
      </c>
      <c r="E138" s="234" t="s">
        <v>1566</v>
      </c>
      <c r="F138" s="235" t="s">
        <v>1567</v>
      </c>
      <c r="G138" s="236" t="s">
        <v>913</v>
      </c>
      <c r="H138" s="237">
        <v>12</v>
      </c>
      <c r="I138" s="238"/>
      <c r="J138" s="239">
        <f>ROUND(I138*H138,2)</f>
        <v>0</v>
      </c>
      <c r="K138" s="235" t="s">
        <v>19</v>
      </c>
      <c r="L138" s="240"/>
      <c r="M138" s="241" t="s">
        <v>19</v>
      </c>
      <c r="N138" s="242" t="s">
        <v>43</v>
      </c>
      <c r="O138" s="83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2" t="s">
        <v>356</v>
      </c>
      <c r="AT138" s="222" t="s">
        <v>446</v>
      </c>
      <c r="AU138" s="222" t="s">
        <v>187</v>
      </c>
      <c r="AY138" s="16" t="s">
        <v>170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6" t="s">
        <v>79</v>
      </c>
      <c r="BK138" s="223">
        <f>ROUND(I138*H138,2)</f>
        <v>0</v>
      </c>
      <c r="BL138" s="16" t="s">
        <v>181</v>
      </c>
      <c r="BM138" s="222" t="s">
        <v>1568</v>
      </c>
    </row>
    <row r="139" s="2" customFormat="1" ht="16.5" customHeight="1">
      <c r="A139" s="37"/>
      <c r="B139" s="38"/>
      <c r="C139" s="233" t="s">
        <v>393</v>
      </c>
      <c r="D139" s="233" t="s">
        <v>446</v>
      </c>
      <c r="E139" s="234" t="s">
        <v>1569</v>
      </c>
      <c r="F139" s="235" t="s">
        <v>1570</v>
      </c>
      <c r="G139" s="236" t="s">
        <v>913</v>
      </c>
      <c r="H139" s="237">
        <v>12</v>
      </c>
      <c r="I139" s="238"/>
      <c r="J139" s="239">
        <f>ROUND(I139*H139,2)</f>
        <v>0</v>
      </c>
      <c r="K139" s="235" t="s">
        <v>19</v>
      </c>
      <c r="L139" s="240"/>
      <c r="M139" s="241" t="s">
        <v>19</v>
      </c>
      <c r="N139" s="242" t="s">
        <v>43</v>
      </c>
      <c r="O139" s="83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2" t="s">
        <v>356</v>
      </c>
      <c r="AT139" s="222" t="s">
        <v>446</v>
      </c>
      <c r="AU139" s="222" t="s">
        <v>187</v>
      </c>
      <c r="AY139" s="16" t="s">
        <v>170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6" t="s">
        <v>79</v>
      </c>
      <c r="BK139" s="223">
        <f>ROUND(I139*H139,2)</f>
        <v>0</v>
      </c>
      <c r="BL139" s="16" t="s">
        <v>181</v>
      </c>
      <c r="BM139" s="222" t="s">
        <v>1571</v>
      </c>
    </row>
    <row r="140" s="12" customFormat="1" ht="20.88" customHeight="1">
      <c r="A140" s="12"/>
      <c r="B140" s="195"/>
      <c r="C140" s="196"/>
      <c r="D140" s="197" t="s">
        <v>71</v>
      </c>
      <c r="E140" s="209" t="s">
        <v>1572</v>
      </c>
      <c r="F140" s="209" t="s">
        <v>1573</v>
      </c>
      <c r="G140" s="196"/>
      <c r="H140" s="196"/>
      <c r="I140" s="199"/>
      <c r="J140" s="210">
        <f>BK140</f>
        <v>0</v>
      </c>
      <c r="K140" s="196"/>
      <c r="L140" s="201"/>
      <c r="M140" s="202"/>
      <c r="N140" s="203"/>
      <c r="O140" s="203"/>
      <c r="P140" s="204">
        <f>SUM(P141:P145)</f>
        <v>0</v>
      </c>
      <c r="Q140" s="203"/>
      <c r="R140" s="204">
        <f>SUM(R141:R145)</f>
        <v>0</v>
      </c>
      <c r="S140" s="203"/>
      <c r="T140" s="205">
        <f>SUM(T141:T145)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6" t="s">
        <v>79</v>
      </c>
      <c r="AT140" s="207" t="s">
        <v>71</v>
      </c>
      <c r="AU140" s="207" t="s">
        <v>81</v>
      </c>
      <c r="AY140" s="206" t="s">
        <v>170</v>
      </c>
      <c r="BK140" s="208">
        <f>SUM(BK141:BK145)</f>
        <v>0</v>
      </c>
    </row>
    <row r="141" s="2" customFormat="1" ht="16.5" customHeight="1">
      <c r="A141" s="37"/>
      <c r="B141" s="38"/>
      <c r="C141" s="233" t="s">
        <v>398</v>
      </c>
      <c r="D141" s="233" t="s">
        <v>446</v>
      </c>
      <c r="E141" s="234" t="s">
        <v>1574</v>
      </c>
      <c r="F141" s="235" t="s">
        <v>1575</v>
      </c>
      <c r="G141" s="236" t="s">
        <v>1529</v>
      </c>
      <c r="H141" s="237">
        <v>15</v>
      </c>
      <c r="I141" s="238"/>
      <c r="J141" s="239">
        <f>ROUND(I141*H141,2)</f>
        <v>0</v>
      </c>
      <c r="K141" s="235" t="s">
        <v>19</v>
      </c>
      <c r="L141" s="240"/>
      <c r="M141" s="241" t="s">
        <v>19</v>
      </c>
      <c r="N141" s="242" t="s">
        <v>43</v>
      </c>
      <c r="O141" s="83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2" t="s">
        <v>356</v>
      </c>
      <c r="AT141" s="222" t="s">
        <v>446</v>
      </c>
      <c r="AU141" s="222" t="s">
        <v>187</v>
      </c>
      <c r="AY141" s="16" t="s">
        <v>170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6" t="s">
        <v>79</v>
      </c>
      <c r="BK141" s="223">
        <f>ROUND(I141*H141,2)</f>
        <v>0</v>
      </c>
      <c r="BL141" s="16" t="s">
        <v>181</v>
      </c>
      <c r="BM141" s="222" t="s">
        <v>1576</v>
      </c>
    </row>
    <row r="142" s="2" customFormat="1" ht="16.5" customHeight="1">
      <c r="A142" s="37"/>
      <c r="B142" s="38"/>
      <c r="C142" s="233" t="s">
        <v>403</v>
      </c>
      <c r="D142" s="233" t="s">
        <v>446</v>
      </c>
      <c r="E142" s="234" t="s">
        <v>1577</v>
      </c>
      <c r="F142" s="235" t="s">
        <v>1578</v>
      </c>
      <c r="G142" s="236" t="s">
        <v>1529</v>
      </c>
      <c r="H142" s="237">
        <v>25</v>
      </c>
      <c r="I142" s="238"/>
      <c r="J142" s="239">
        <f>ROUND(I142*H142,2)</f>
        <v>0</v>
      </c>
      <c r="K142" s="235" t="s">
        <v>19</v>
      </c>
      <c r="L142" s="240"/>
      <c r="M142" s="241" t="s">
        <v>19</v>
      </c>
      <c r="N142" s="242" t="s">
        <v>43</v>
      </c>
      <c r="O142" s="83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2" t="s">
        <v>356</v>
      </c>
      <c r="AT142" s="222" t="s">
        <v>446</v>
      </c>
      <c r="AU142" s="222" t="s">
        <v>187</v>
      </c>
      <c r="AY142" s="16" t="s">
        <v>170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79</v>
      </c>
      <c r="BK142" s="223">
        <f>ROUND(I142*H142,2)</f>
        <v>0</v>
      </c>
      <c r="BL142" s="16" t="s">
        <v>181</v>
      </c>
      <c r="BM142" s="222" t="s">
        <v>1579</v>
      </c>
    </row>
    <row r="143" s="2" customFormat="1" ht="16.5" customHeight="1">
      <c r="A143" s="37"/>
      <c r="B143" s="38"/>
      <c r="C143" s="233" t="s">
        <v>410</v>
      </c>
      <c r="D143" s="233" t="s">
        <v>446</v>
      </c>
      <c r="E143" s="234" t="s">
        <v>1580</v>
      </c>
      <c r="F143" s="235" t="s">
        <v>1581</v>
      </c>
      <c r="G143" s="236" t="s">
        <v>1529</v>
      </c>
      <c r="H143" s="237">
        <v>45</v>
      </c>
      <c r="I143" s="238"/>
      <c r="J143" s="239">
        <f>ROUND(I143*H143,2)</f>
        <v>0</v>
      </c>
      <c r="K143" s="235" t="s">
        <v>19</v>
      </c>
      <c r="L143" s="240"/>
      <c r="M143" s="241" t="s">
        <v>19</v>
      </c>
      <c r="N143" s="242" t="s">
        <v>43</v>
      </c>
      <c r="O143" s="83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2" t="s">
        <v>356</v>
      </c>
      <c r="AT143" s="222" t="s">
        <v>446</v>
      </c>
      <c r="AU143" s="222" t="s">
        <v>187</v>
      </c>
      <c r="AY143" s="16" t="s">
        <v>170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6" t="s">
        <v>79</v>
      </c>
      <c r="BK143" s="223">
        <f>ROUND(I143*H143,2)</f>
        <v>0</v>
      </c>
      <c r="BL143" s="16" t="s">
        <v>181</v>
      </c>
      <c r="BM143" s="222" t="s">
        <v>1582</v>
      </c>
    </row>
    <row r="144" s="2" customFormat="1" ht="16.5" customHeight="1">
      <c r="A144" s="37"/>
      <c r="B144" s="38"/>
      <c r="C144" s="233" t="s">
        <v>415</v>
      </c>
      <c r="D144" s="233" t="s">
        <v>446</v>
      </c>
      <c r="E144" s="234" t="s">
        <v>1583</v>
      </c>
      <c r="F144" s="235" t="s">
        <v>1584</v>
      </c>
      <c r="G144" s="236" t="s">
        <v>1529</v>
      </c>
      <c r="H144" s="237">
        <v>28</v>
      </c>
      <c r="I144" s="238"/>
      <c r="J144" s="239">
        <f>ROUND(I144*H144,2)</f>
        <v>0</v>
      </c>
      <c r="K144" s="235" t="s">
        <v>19</v>
      </c>
      <c r="L144" s="240"/>
      <c r="M144" s="241" t="s">
        <v>19</v>
      </c>
      <c r="N144" s="242" t="s">
        <v>43</v>
      </c>
      <c r="O144" s="83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2" t="s">
        <v>356</v>
      </c>
      <c r="AT144" s="222" t="s">
        <v>446</v>
      </c>
      <c r="AU144" s="222" t="s">
        <v>187</v>
      </c>
      <c r="AY144" s="16" t="s">
        <v>170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6" t="s">
        <v>79</v>
      </c>
      <c r="BK144" s="223">
        <f>ROUND(I144*H144,2)</f>
        <v>0</v>
      </c>
      <c r="BL144" s="16" t="s">
        <v>181</v>
      </c>
      <c r="BM144" s="222" t="s">
        <v>1585</v>
      </c>
    </row>
    <row r="145" s="2" customFormat="1" ht="16.5" customHeight="1">
      <c r="A145" s="37"/>
      <c r="B145" s="38"/>
      <c r="C145" s="233" t="s">
        <v>595</v>
      </c>
      <c r="D145" s="233" t="s">
        <v>446</v>
      </c>
      <c r="E145" s="234" t="s">
        <v>1586</v>
      </c>
      <c r="F145" s="235" t="s">
        <v>1584</v>
      </c>
      <c r="G145" s="236" t="s">
        <v>1529</v>
      </c>
      <c r="H145" s="237">
        <v>22</v>
      </c>
      <c r="I145" s="238"/>
      <c r="J145" s="239">
        <f>ROUND(I145*H145,2)</f>
        <v>0</v>
      </c>
      <c r="K145" s="235" t="s">
        <v>19</v>
      </c>
      <c r="L145" s="240"/>
      <c r="M145" s="241" t="s">
        <v>19</v>
      </c>
      <c r="N145" s="242" t="s">
        <v>43</v>
      </c>
      <c r="O145" s="83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2" t="s">
        <v>356</v>
      </c>
      <c r="AT145" s="222" t="s">
        <v>446</v>
      </c>
      <c r="AU145" s="222" t="s">
        <v>187</v>
      </c>
      <c r="AY145" s="16" t="s">
        <v>170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79</v>
      </c>
      <c r="BK145" s="223">
        <f>ROUND(I145*H145,2)</f>
        <v>0</v>
      </c>
      <c r="BL145" s="16" t="s">
        <v>181</v>
      </c>
      <c r="BM145" s="222" t="s">
        <v>1587</v>
      </c>
    </row>
    <row r="146" s="12" customFormat="1" ht="20.88" customHeight="1">
      <c r="A146" s="12"/>
      <c r="B146" s="195"/>
      <c r="C146" s="196"/>
      <c r="D146" s="197" t="s">
        <v>71</v>
      </c>
      <c r="E146" s="209" t="s">
        <v>1588</v>
      </c>
      <c r="F146" s="209" t="s">
        <v>1589</v>
      </c>
      <c r="G146" s="196"/>
      <c r="H146" s="196"/>
      <c r="I146" s="199"/>
      <c r="J146" s="210">
        <f>BK146</f>
        <v>0</v>
      </c>
      <c r="K146" s="196"/>
      <c r="L146" s="201"/>
      <c r="M146" s="202"/>
      <c r="N146" s="203"/>
      <c r="O146" s="203"/>
      <c r="P146" s="204">
        <f>SUM(P147:P149)</f>
        <v>0</v>
      </c>
      <c r="Q146" s="203"/>
      <c r="R146" s="204">
        <f>SUM(R147:R149)</f>
        <v>0</v>
      </c>
      <c r="S146" s="203"/>
      <c r="T146" s="205">
        <f>SUM(T147:T149)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6" t="s">
        <v>79</v>
      </c>
      <c r="AT146" s="207" t="s">
        <v>71</v>
      </c>
      <c r="AU146" s="207" t="s">
        <v>81</v>
      </c>
      <c r="AY146" s="206" t="s">
        <v>170</v>
      </c>
      <c r="BK146" s="208">
        <f>SUM(BK147:BK149)</f>
        <v>0</v>
      </c>
    </row>
    <row r="147" s="2" customFormat="1" ht="16.5" customHeight="1">
      <c r="A147" s="37"/>
      <c r="B147" s="38"/>
      <c r="C147" s="211" t="s">
        <v>599</v>
      </c>
      <c r="D147" s="211" t="s">
        <v>172</v>
      </c>
      <c r="E147" s="212" t="s">
        <v>1590</v>
      </c>
      <c r="F147" s="213" t="s">
        <v>1591</v>
      </c>
      <c r="G147" s="214" t="s">
        <v>1152</v>
      </c>
      <c r="H147" s="215">
        <v>24</v>
      </c>
      <c r="I147" s="216"/>
      <c r="J147" s="217">
        <f>ROUND(I147*H147,2)</f>
        <v>0</v>
      </c>
      <c r="K147" s="213" t="s">
        <v>19</v>
      </c>
      <c r="L147" s="43"/>
      <c r="M147" s="218" t="s">
        <v>19</v>
      </c>
      <c r="N147" s="219" t="s">
        <v>43</v>
      </c>
      <c r="O147" s="83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2" t="s">
        <v>181</v>
      </c>
      <c r="AT147" s="222" t="s">
        <v>172</v>
      </c>
      <c r="AU147" s="222" t="s">
        <v>187</v>
      </c>
      <c r="AY147" s="16" t="s">
        <v>170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6" t="s">
        <v>79</v>
      </c>
      <c r="BK147" s="223">
        <f>ROUND(I147*H147,2)</f>
        <v>0</v>
      </c>
      <c r="BL147" s="16" t="s">
        <v>181</v>
      </c>
      <c r="BM147" s="222" t="s">
        <v>1592</v>
      </c>
    </row>
    <row r="148" s="2" customFormat="1" ht="16.5" customHeight="1">
      <c r="A148" s="37"/>
      <c r="B148" s="38"/>
      <c r="C148" s="211" t="s">
        <v>604</v>
      </c>
      <c r="D148" s="211" t="s">
        <v>172</v>
      </c>
      <c r="E148" s="212" t="s">
        <v>1593</v>
      </c>
      <c r="F148" s="213" t="s">
        <v>1594</v>
      </c>
      <c r="G148" s="214" t="s">
        <v>913</v>
      </c>
      <c r="H148" s="215">
        <v>1</v>
      </c>
      <c r="I148" s="216"/>
      <c r="J148" s="217">
        <f>ROUND(I148*H148,2)</f>
        <v>0</v>
      </c>
      <c r="K148" s="213" t="s">
        <v>19</v>
      </c>
      <c r="L148" s="43"/>
      <c r="M148" s="218" t="s">
        <v>19</v>
      </c>
      <c r="N148" s="219" t="s">
        <v>43</v>
      </c>
      <c r="O148" s="83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2" t="s">
        <v>181</v>
      </c>
      <c r="AT148" s="222" t="s">
        <v>172</v>
      </c>
      <c r="AU148" s="222" t="s">
        <v>187</v>
      </c>
      <c r="AY148" s="16" t="s">
        <v>170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6" t="s">
        <v>79</v>
      </c>
      <c r="BK148" s="223">
        <f>ROUND(I148*H148,2)</f>
        <v>0</v>
      </c>
      <c r="BL148" s="16" t="s">
        <v>181</v>
      </c>
      <c r="BM148" s="222" t="s">
        <v>1595</v>
      </c>
    </row>
    <row r="149" s="2" customFormat="1" ht="16.5" customHeight="1">
      <c r="A149" s="37"/>
      <c r="B149" s="38"/>
      <c r="C149" s="233" t="s">
        <v>608</v>
      </c>
      <c r="D149" s="233" t="s">
        <v>446</v>
      </c>
      <c r="E149" s="234" t="s">
        <v>1596</v>
      </c>
      <c r="F149" s="235" t="s">
        <v>1597</v>
      </c>
      <c r="G149" s="236" t="s">
        <v>652</v>
      </c>
      <c r="H149" s="237">
        <v>120</v>
      </c>
      <c r="I149" s="238"/>
      <c r="J149" s="239">
        <f>ROUND(I149*H149,2)</f>
        <v>0</v>
      </c>
      <c r="K149" s="235" t="s">
        <v>19</v>
      </c>
      <c r="L149" s="240"/>
      <c r="M149" s="241" t="s">
        <v>19</v>
      </c>
      <c r="N149" s="242" t="s">
        <v>43</v>
      </c>
      <c r="O149" s="83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2" t="s">
        <v>356</v>
      </c>
      <c r="AT149" s="222" t="s">
        <v>446</v>
      </c>
      <c r="AU149" s="222" t="s">
        <v>187</v>
      </c>
      <c r="AY149" s="16" t="s">
        <v>170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6" t="s">
        <v>79</v>
      </c>
      <c r="BK149" s="223">
        <f>ROUND(I149*H149,2)</f>
        <v>0</v>
      </c>
      <c r="BL149" s="16" t="s">
        <v>181</v>
      </c>
      <c r="BM149" s="222" t="s">
        <v>1598</v>
      </c>
    </row>
    <row r="150" s="12" customFormat="1" ht="25.92" customHeight="1">
      <c r="A150" s="12"/>
      <c r="B150" s="195"/>
      <c r="C150" s="196"/>
      <c r="D150" s="197" t="s">
        <v>71</v>
      </c>
      <c r="E150" s="198" t="s">
        <v>1147</v>
      </c>
      <c r="F150" s="198" t="s">
        <v>1148</v>
      </c>
      <c r="G150" s="196"/>
      <c r="H150" s="196"/>
      <c r="I150" s="199"/>
      <c r="J150" s="200">
        <f>BK150</f>
        <v>0</v>
      </c>
      <c r="K150" s="196"/>
      <c r="L150" s="201"/>
      <c r="M150" s="202"/>
      <c r="N150" s="203"/>
      <c r="O150" s="203"/>
      <c r="P150" s="204">
        <f>SUM(P151:P154)</f>
        <v>0</v>
      </c>
      <c r="Q150" s="203"/>
      <c r="R150" s="204">
        <f>SUM(R151:R154)</f>
        <v>0</v>
      </c>
      <c r="S150" s="203"/>
      <c r="T150" s="205">
        <f>SUM(T151:T154)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6" t="s">
        <v>177</v>
      </c>
      <c r="AT150" s="207" t="s">
        <v>71</v>
      </c>
      <c r="AU150" s="207" t="s">
        <v>72</v>
      </c>
      <c r="AY150" s="206" t="s">
        <v>170</v>
      </c>
      <c r="BK150" s="208">
        <f>SUM(BK151:BK154)</f>
        <v>0</v>
      </c>
    </row>
    <row r="151" s="2" customFormat="1" ht="16.5" customHeight="1">
      <c r="A151" s="37"/>
      <c r="B151" s="38"/>
      <c r="C151" s="211" t="s">
        <v>613</v>
      </c>
      <c r="D151" s="211" t="s">
        <v>172</v>
      </c>
      <c r="E151" s="212" t="s">
        <v>1599</v>
      </c>
      <c r="F151" s="213" t="s">
        <v>1600</v>
      </c>
      <c r="G151" s="214" t="s">
        <v>1152</v>
      </c>
      <c r="H151" s="215">
        <v>200</v>
      </c>
      <c r="I151" s="216"/>
      <c r="J151" s="217">
        <f>ROUND(I151*H151,2)</f>
        <v>0</v>
      </c>
      <c r="K151" s="213" t="s">
        <v>176</v>
      </c>
      <c r="L151" s="43"/>
      <c r="M151" s="218" t="s">
        <v>19</v>
      </c>
      <c r="N151" s="219" t="s">
        <v>43</v>
      </c>
      <c r="O151" s="83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2" t="s">
        <v>1153</v>
      </c>
      <c r="AT151" s="222" t="s">
        <v>172</v>
      </c>
      <c r="AU151" s="222" t="s">
        <v>79</v>
      </c>
      <c r="AY151" s="16" t="s">
        <v>170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6" t="s">
        <v>79</v>
      </c>
      <c r="BK151" s="223">
        <f>ROUND(I151*H151,2)</f>
        <v>0</v>
      </c>
      <c r="BL151" s="16" t="s">
        <v>1153</v>
      </c>
      <c r="BM151" s="222" t="s">
        <v>1601</v>
      </c>
    </row>
    <row r="152" s="2" customFormat="1">
      <c r="A152" s="37"/>
      <c r="B152" s="38"/>
      <c r="C152" s="39"/>
      <c r="D152" s="224" t="s">
        <v>179</v>
      </c>
      <c r="E152" s="39"/>
      <c r="F152" s="225" t="s">
        <v>1602</v>
      </c>
      <c r="G152" s="39"/>
      <c r="H152" s="39"/>
      <c r="I152" s="226"/>
      <c r="J152" s="39"/>
      <c r="K152" s="39"/>
      <c r="L152" s="43"/>
      <c r="M152" s="227"/>
      <c r="N152" s="228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179</v>
      </c>
      <c r="AU152" s="16" t="s">
        <v>79</v>
      </c>
    </row>
    <row r="153" s="2" customFormat="1" ht="16.5" customHeight="1">
      <c r="A153" s="37"/>
      <c r="B153" s="38"/>
      <c r="C153" s="211" t="s">
        <v>617</v>
      </c>
      <c r="D153" s="211" t="s">
        <v>172</v>
      </c>
      <c r="E153" s="212" t="s">
        <v>1603</v>
      </c>
      <c r="F153" s="213" t="s">
        <v>1604</v>
      </c>
      <c r="G153" s="214" t="s">
        <v>1152</v>
      </c>
      <c r="H153" s="215">
        <v>240</v>
      </c>
      <c r="I153" s="216"/>
      <c r="J153" s="217">
        <f>ROUND(I153*H153,2)</f>
        <v>0</v>
      </c>
      <c r="K153" s="213" t="s">
        <v>176</v>
      </c>
      <c r="L153" s="43"/>
      <c r="M153" s="218" t="s">
        <v>19</v>
      </c>
      <c r="N153" s="219" t="s">
        <v>43</v>
      </c>
      <c r="O153" s="83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2" t="s">
        <v>1153</v>
      </c>
      <c r="AT153" s="222" t="s">
        <v>172</v>
      </c>
      <c r="AU153" s="222" t="s">
        <v>79</v>
      </c>
      <c r="AY153" s="16" t="s">
        <v>170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6" t="s">
        <v>79</v>
      </c>
      <c r="BK153" s="223">
        <f>ROUND(I153*H153,2)</f>
        <v>0</v>
      </c>
      <c r="BL153" s="16" t="s">
        <v>1153</v>
      </c>
      <c r="BM153" s="222" t="s">
        <v>1605</v>
      </c>
    </row>
    <row r="154" s="2" customFormat="1">
      <c r="A154" s="37"/>
      <c r="B154" s="38"/>
      <c r="C154" s="39"/>
      <c r="D154" s="224" t="s">
        <v>179</v>
      </c>
      <c r="E154" s="39"/>
      <c r="F154" s="225" t="s">
        <v>1606</v>
      </c>
      <c r="G154" s="39"/>
      <c r="H154" s="39"/>
      <c r="I154" s="226"/>
      <c r="J154" s="39"/>
      <c r="K154" s="39"/>
      <c r="L154" s="43"/>
      <c r="M154" s="229"/>
      <c r="N154" s="230"/>
      <c r="O154" s="231"/>
      <c r="P154" s="231"/>
      <c r="Q154" s="231"/>
      <c r="R154" s="231"/>
      <c r="S154" s="231"/>
      <c r="T154" s="232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179</v>
      </c>
      <c r="AU154" s="16" t="s">
        <v>79</v>
      </c>
    </row>
    <row r="155" s="2" customFormat="1" ht="6.96" customHeight="1">
      <c r="A155" s="37"/>
      <c r="B155" s="58"/>
      <c r="C155" s="59"/>
      <c r="D155" s="59"/>
      <c r="E155" s="59"/>
      <c r="F155" s="59"/>
      <c r="G155" s="59"/>
      <c r="H155" s="59"/>
      <c r="I155" s="59"/>
      <c r="J155" s="59"/>
      <c r="K155" s="59"/>
      <c r="L155" s="43"/>
      <c r="M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</row>
  </sheetData>
  <sheetProtection sheet="1" autoFilter="0" formatColumns="0" formatRows="0" objects="1" scenarios="1" spinCount="100000" saltValue="HQWORD56xzku2lqVefbqH++wmNsGJr1b9umrMZ/CNS6afihGQ7hgDLRFP4M2xCD0FIn8I8RIWbGRdlXw4UENRw==" hashValue="0pvw47abfH8g9GNH7jpbJsEacklJOxKBXXbVm0uoRGb2Ori/E9dRXLoelt8HLnvAHmQD1gMPjWOsjFkn+R6smg==" algorithmName="SHA-512" password="CC35"/>
  <autoFilter ref="C93:K15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152" r:id="rId1" display="https://podminky.urs.cz/item/CS_URS_2024_01/HZS2221"/>
    <hyperlink ref="F154" r:id="rId2" display="https://podminky.urs.cz/item/CS_URS_2024_01/HZS222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81</v>
      </c>
    </row>
    <row r="4" s="1" customFormat="1" ht="24.96" customHeight="1">
      <c r="B4" s="19"/>
      <c r="D4" s="139" t="s">
        <v>126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RECEPCE, SPOLEČENSKÝ SÁL A DENNÍ MÍSTNOST</v>
      </c>
      <c r="F7" s="141"/>
      <c r="G7" s="141"/>
      <c r="H7" s="141"/>
      <c r="L7" s="19"/>
    </row>
    <row r="8" s="2" customFormat="1" ht="12" customHeight="1">
      <c r="A8" s="37"/>
      <c r="B8" s="43"/>
      <c r="C8" s="37"/>
      <c r="D8" s="141" t="s">
        <v>127</v>
      </c>
      <c r="E8" s="37"/>
      <c r="F8" s="37"/>
      <c r="G8" s="37"/>
      <c r="H8" s="37"/>
      <c r="I8" s="37"/>
      <c r="J8" s="37"/>
      <c r="K8" s="37"/>
      <c r="L8" s="14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1607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32" t="s">
        <v>19</v>
      </c>
      <c r="G11" s="37"/>
      <c r="H11" s="37"/>
      <c r="I11" s="141" t="s">
        <v>20</v>
      </c>
      <c r="J11" s="132" t="s">
        <v>19</v>
      </c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21</v>
      </c>
      <c r="E12" s="37"/>
      <c r="F12" s="132" t="s">
        <v>22</v>
      </c>
      <c r="G12" s="37"/>
      <c r="H12" s="37"/>
      <c r="I12" s="141" t="s">
        <v>23</v>
      </c>
      <c r="J12" s="145" t="str">
        <f>'Rekapitulace stavby'!AN8</f>
        <v>17. 6. 2024</v>
      </c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1" t="s">
        <v>26</v>
      </c>
      <c r="J14" s="132" t="s">
        <v>19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2" t="s">
        <v>27</v>
      </c>
      <c r="F15" s="37"/>
      <c r="G15" s="37"/>
      <c r="H15" s="37"/>
      <c r="I15" s="141" t="s">
        <v>28</v>
      </c>
      <c r="J15" s="132" t="s">
        <v>19</v>
      </c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29</v>
      </c>
      <c r="E17" s="37"/>
      <c r="F17" s="37"/>
      <c r="G17" s="37"/>
      <c r="H17" s="37"/>
      <c r="I17" s="141" t="s">
        <v>26</v>
      </c>
      <c r="J17" s="32" t="str">
        <f>'Rekapitulace stavby'!AN13</f>
        <v>Vyplň údaj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2"/>
      <c r="G18" s="132"/>
      <c r="H18" s="132"/>
      <c r="I18" s="141" t="s">
        <v>28</v>
      </c>
      <c r="J18" s="32" t="str">
        <f>'Rekapitulace stavby'!AN14</f>
        <v>Vyplň údaj</v>
      </c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31</v>
      </c>
      <c r="E20" s="37"/>
      <c r="F20" s="37"/>
      <c r="G20" s="37"/>
      <c r="H20" s="37"/>
      <c r="I20" s="141" t="s">
        <v>26</v>
      </c>
      <c r="J20" s="132" t="s">
        <v>19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2" t="s">
        <v>32</v>
      </c>
      <c r="F21" s="37"/>
      <c r="G21" s="37"/>
      <c r="H21" s="37"/>
      <c r="I21" s="141" t="s">
        <v>28</v>
      </c>
      <c r="J21" s="132" t="s">
        <v>19</v>
      </c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34</v>
      </c>
      <c r="E23" s="37"/>
      <c r="F23" s="37"/>
      <c r="G23" s="37"/>
      <c r="H23" s="37"/>
      <c r="I23" s="141" t="s">
        <v>26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2" t="s">
        <v>35</v>
      </c>
      <c r="F24" s="37"/>
      <c r="G24" s="37"/>
      <c r="H24" s="37"/>
      <c r="I24" s="141" t="s">
        <v>28</v>
      </c>
      <c r="J24" s="132" t="s">
        <v>19</v>
      </c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36</v>
      </c>
      <c r="E26" s="37"/>
      <c r="F26" s="37"/>
      <c r="G26" s="37"/>
      <c r="H26" s="37"/>
      <c r="I26" s="37"/>
      <c r="J26" s="37"/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46"/>
      <c r="B27" s="147"/>
      <c r="C27" s="146"/>
      <c r="D27" s="146"/>
      <c r="E27" s="148" t="s">
        <v>131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0"/>
      <c r="E29" s="150"/>
      <c r="F29" s="150"/>
      <c r="G29" s="150"/>
      <c r="H29" s="150"/>
      <c r="I29" s="150"/>
      <c r="J29" s="150"/>
      <c r="K29" s="150"/>
      <c r="L29" s="14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1" t="s">
        <v>38</v>
      </c>
      <c r="E30" s="37"/>
      <c r="F30" s="37"/>
      <c r="G30" s="37"/>
      <c r="H30" s="37"/>
      <c r="I30" s="37"/>
      <c r="J30" s="152">
        <f>ROUND(J85, 2)</f>
        <v>0</v>
      </c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3" t="s">
        <v>40</v>
      </c>
      <c r="G32" s="37"/>
      <c r="H32" s="37"/>
      <c r="I32" s="153" t="s">
        <v>39</v>
      </c>
      <c r="J32" s="153" t="s">
        <v>41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4" t="s">
        <v>42</v>
      </c>
      <c r="E33" s="141" t="s">
        <v>43</v>
      </c>
      <c r="F33" s="155">
        <f>ROUND((SUM(BE85:BE107)),  2)</f>
        <v>0</v>
      </c>
      <c r="G33" s="37"/>
      <c r="H33" s="37"/>
      <c r="I33" s="156">
        <v>0.20999999999999999</v>
      </c>
      <c r="J33" s="155">
        <f>ROUND(((SUM(BE85:BE107))*I33),  2)</f>
        <v>0</v>
      </c>
      <c r="K33" s="37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44</v>
      </c>
      <c r="F34" s="155">
        <f>ROUND((SUM(BF85:BF107)),  2)</f>
        <v>0</v>
      </c>
      <c r="G34" s="37"/>
      <c r="H34" s="37"/>
      <c r="I34" s="156">
        <v>0.12</v>
      </c>
      <c r="J34" s="155">
        <f>ROUND(((SUM(BF85:BF107))*I34),  2)</f>
        <v>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45</v>
      </c>
      <c r="F35" s="155">
        <f>ROUND((SUM(BG85:BG107)),  2)</f>
        <v>0</v>
      </c>
      <c r="G35" s="37"/>
      <c r="H35" s="37"/>
      <c r="I35" s="156">
        <v>0.20999999999999999</v>
      </c>
      <c r="J35" s="155">
        <f>0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46</v>
      </c>
      <c r="F36" s="155">
        <f>ROUND((SUM(BH85:BH107)),  2)</f>
        <v>0</v>
      </c>
      <c r="G36" s="37"/>
      <c r="H36" s="37"/>
      <c r="I36" s="156">
        <v>0.12</v>
      </c>
      <c r="J36" s="155">
        <f>0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47</v>
      </c>
      <c r="F37" s="155">
        <f>ROUND((SUM(BI85:BI107)),  2)</f>
        <v>0</v>
      </c>
      <c r="G37" s="37"/>
      <c r="H37" s="37"/>
      <c r="I37" s="156">
        <v>0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4"/>
      <c r="C40" s="165"/>
      <c r="D40" s="165"/>
      <c r="E40" s="165"/>
      <c r="F40" s="165"/>
      <c r="G40" s="165"/>
      <c r="H40" s="165"/>
      <c r="I40" s="165"/>
      <c r="J40" s="165"/>
      <c r="K40" s="165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132</v>
      </c>
      <c r="D45" s="39"/>
      <c r="E45" s="39"/>
      <c r="F45" s="39"/>
      <c r="G45" s="39"/>
      <c r="H45" s="39"/>
      <c r="I45" s="39"/>
      <c r="J45" s="39"/>
      <c r="K45" s="39"/>
      <c r="L45" s="14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8" t="str">
        <f>E7</f>
        <v>RECEPCE, SPOLEČENSKÝ SÁL A DENNÍ MÍSTNOST</v>
      </c>
      <c r="F48" s="31"/>
      <c r="G48" s="31"/>
      <c r="H48" s="31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127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2024-058-05 - VRN- vedlejší rozpočtové náklady</v>
      </c>
      <c r="F50" s="39"/>
      <c r="G50" s="39"/>
      <c r="H50" s="39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4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Oblastní muzeum Praha - východ</v>
      </c>
      <c r="G52" s="39"/>
      <c r="H52" s="39"/>
      <c r="I52" s="31" t="s">
        <v>23</v>
      </c>
      <c r="J52" s="71" t="str">
        <f>IF(J12="","",J12)</f>
        <v>17. 6. 2024</v>
      </c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40.05" customHeight="1">
      <c r="A54" s="37"/>
      <c r="B54" s="38"/>
      <c r="C54" s="31" t="s">
        <v>25</v>
      </c>
      <c r="D54" s="39"/>
      <c r="E54" s="39"/>
      <c r="F54" s="26" t="str">
        <f>E15</f>
        <v>Oblastní muzeum,Masarykovo náměstí 97,Brandýs n.L.</v>
      </c>
      <c r="G54" s="39"/>
      <c r="H54" s="39"/>
      <c r="I54" s="31" t="s">
        <v>31</v>
      </c>
      <c r="J54" s="35" t="str">
        <f>E21</f>
        <v>ing. arch. Jiří Sedláček, Kladská 25, Praha 2</v>
      </c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Ing. Dana Mlejnková</v>
      </c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9" t="s">
        <v>133</v>
      </c>
      <c r="D57" s="170"/>
      <c r="E57" s="170"/>
      <c r="F57" s="170"/>
      <c r="G57" s="170"/>
      <c r="H57" s="170"/>
      <c r="I57" s="170"/>
      <c r="J57" s="171" t="s">
        <v>134</v>
      </c>
      <c r="K57" s="170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2" t="s">
        <v>70</v>
      </c>
      <c r="D59" s="39"/>
      <c r="E59" s="39"/>
      <c r="F59" s="39"/>
      <c r="G59" s="39"/>
      <c r="H59" s="39"/>
      <c r="I59" s="39"/>
      <c r="J59" s="101">
        <f>J85</f>
        <v>0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135</v>
      </c>
    </row>
    <row r="60" s="9" customFormat="1" ht="24.96" customHeight="1">
      <c r="A60" s="9"/>
      <c r="B60" s="173"/>
      <c r="C60" s="174"/>
      <c r="D60" s="175" t="s">
        <v>1608</v>
      </c>
      <c r="E60" s="176"/>
      <c r="F60" s="176"/>
      <c r="G60" s="176"/>
      <c r="H60" s="176"/>
      <c r="I60" s="176"/>
      <c r="J60" s="177">
        <f>J86</f>
        <v>0</v>
      </c>
      <c r="K60" s="174"/>
      <c r="L60" s="17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9"/>
      <c r="C61" s="124"/>
      <c r="D61" s="180" t="s">
        <v>1609</v>
      </c>
      <c r="E61" s="181"/>
      <c r="F61" s="181"/>
      <c r="G61" s="181"/>
      <c r="H61" s="181"/>
      <c r="I61" s="181"/>
      <c r="J61" s="182">
        <f>J87</f>
        <v>0</v>
      </c>
      <c r="K61" s="124"/>
      <c r="L61" s="18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9"/>
      <c r="C62" s="124"/>
      <c r="D62" s="180" t="s">
        <v>1610</v>
      </c>
      <c r="E62" s="181"/>
      <c r="F62" s="181"/>
      <c r="G62" s="181"/>
      <c r="H62" s="181"/>
      <c r="I62" s="181"/>
      <c r="J62" s="182">
        <f>J90</f>
        <v>0</v>
      </c>
      <c r="K62" s="124"/>
      <c r="L62" s="18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9"/>
      <c r="C63" s="124"/>
      <c r="D63" s="180" t="s">
        <v>1611</v>
      </c>
      <c r="E63" s="181"/>
      <c r="F63" s="181"/>
      <c r="G63" s="181"/>
      <c r="H63" s="181"/>
      <c r="I63" s="181"/>
      <c r="J63" s="182">
        <f>J95</f>
        <v>0</v>
      </c>
      <c r="K63" s="124"/>
      <c r="L63" s="18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9"/>
      <c r="C64" s="124"/>
      <c r="D64" s="180" t="s">
        <v>1612</v>
      </c>
      <c r="E64" s="181"/>
      <c r="F64" s="181"/>
      <c r="G64" s="181"/>
      <c r="H64" s="181"/>
      <c r="I64" s="181"/>
      <c r="J64" s="182">
        <f>J102</f>
        <v>0</v>
      </c>
      <c r="K64" s="124"/>
      <c r="L64" s="18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9"/>
      <c r="C65" s="124"/>
      <c r="D65" s="180" t="s">
        <v>1613</v>
      </c>
      <c r="E65" s="181"/>
      <c r="F65" s="181"/>
      <c r="G65" s="181"/>
      <c r="H65" s="181"/>
      <c r="I65" s="181"/>
      <c r="J65" s="182">
        <f>J105</f>
        <v>0</v>
      </c>
      <c r="K65" s="124"/>
      <c r="L65" s="18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4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4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155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68" t="str">
        <f>E7</f>
        <v>RECEPCE, SPOLEČENSKÝ SÁL A DENNÍ MÍSTNOST</v>
      </c>
      <c r="F75" s="31"/>
      <c r="G75" s="31"/>
      <c r="H75" s="31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127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E9</f>
        <v>2024-058-05 - VRN- vedlejší rozpočtové náklady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F12</f>
        <v>Oblastní muzeum Praha - východ</v>
      </c>
      <c r="G79" s="39"/>
      <c r="H79" s="39"/>
      <c r="I79" s="31" t="s">
        <v>23</v>
      </c>
      <c r="J79" s="71" t="str">
        <f>IF(J12="","",J12)</f>
        <v>17. 6. 2024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40.05" customHeight="1">
      <c r="A81" s="37"/>
      <c r="B81" s="38"/>
      <c r="C81" s="31" t="s">
        <v>25</v>
      </c>
      <c r="D81" s="39"/>
      <c r="E81" s="39"/>
      <c r="F81" s="26" t="str">
        <f>E15</f>
        <v>Oblastní muzeum,Masarykovo náměstí 97,Brandýs n.L.</v>
      </c>
      <c r="G81" s="39"/>
      <c r="H81" s="39"/>
      <c r="I81" s="31" t="s">
        <v>31</v>
      </c>
      <c r="J81" s="35" t="str">
        <f>E21</f>
        <v>ing. arch. Jiří Sedláček, Kladská 25, Praha 2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29</v>
      </c>
      <c r="D82" s="39"/>
      <c r="E82" s="39"/>
      <c r="F82" s="26" t="str">
        <f>IF(E18="","",E18)</f>
        <v>Vyplň údaj</v>
      </c>
      <c r="G82" s="39"/>
      <c r="H82" s="39"/>
      <c r="I82" s="31" t="s">
        <v>34</v>
      </c>
      <c r="J82" s="35" t="str">
        <f>E24</f>
        <v>Ing. Dana Mlejnková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1" customFormat="1" ht="29.28" customHeight="1">
      <c r="A84" s="184"/>
      <c r="B84" s="185"/>
      <c r="C84" s="186" t="s">
        <v>156</v>
      </c>
      <c r="D84" s="187" t="s">
        <v>57</v>
      </c>
      <c r="E84" s="187" t="s">
        <v>53</v>
      </c>
      <c r="F84" s="187" t="s">
        <v>54</v>
      </c>
      <c r="G84" s="187" t="s">
        <v>157</v>
      </c>
      <c r="H84" s="187" t="s">
        <v>158</v>
      </c>
      <c r="I84" s="187" t="s">
        <v>159</v>
      </c>
      <c r="J84" s="187" t="s">
        <v>134</v>
      </c>
      <c r="K84" s="188" t="s">
        <v>160</v>
      </c>
      <c r="L84" s="189"/>
      <c r="M84" s="91" t="s">
        <v>19</v>
      </c>
      <c r="N84" s="92" t="s">
        <v>42</v>
      </c>
      <c r="O84" s="92" t="s">
        <v>161</v>
      </c>
      <c r="P84" s="92" t="s">
        <v>162</v>
      </c>
      <c r="Q84" s="92" t="s">
        <v>163</v>
      </c>
      <c r="R84" s="92" t="s">
        <v>164</v>
      </c>
      <c r="S84" s="92" t="s">
        <v>165</v>
      </c>
      <c r="T84" s="93" t="s">
        <v>166</v>
      </c>
      <c r="U84" s="184"/>
      <c r="V84" s="184"/>
      <c r="W84" s="184"/>
      <c r="X84" s="184"/>
      <c r="Y84" s="184"/>
      <c r="Z84" s="184"/>
      <c r="AA84" s="184"/>
      <c r="AB84" s="184"/>
      <c r="AC84" s="184"/>
      <c r="AD84" s="184"/>
      <c r="AE84" s="184"/>
    </row>
    <row r="85" s="2" customFormat="1" ht="22.8" customHeight="1">
      <c r="A85" s="37"/>
      <c r="B85" s="38"/>
      <c r="C85" s="98" t="s">
        <v>167</v>
      </c>
      <c r="D85" s="39"/>
      <c r="E85" s="39"/>
      <c r="F85" s="39"/>
      <c r="G85" s="39"/>
      <c r="H85" s="39"/>
      <c r="I85" s="39"/>
      <c r="J85" s="190">
        <f>BK85</f>
        <v>0</v>
      </c>
      <c r="K85" s="39"/>
      <c r="L85" s="43"/>
      <c r="M85" s="94"/>
      <c r="N85" s="191"/>
      <c r="O85" s="95"/>
      <c r="P85" s="192">
        <f>P86</f>
        <v>0</v>
      </c>
      <c r="Q85" s="95"/>
      <c r="R85" s="192">
        <f>R86</f>
        <v>0</v>
      </c>
      <c r="S85" s="95"/>
      <c r="T85" s="193">
        <f>T86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71</v>
      </c>
      <c r="AU85" s="16" t="s">
        <v>135</v>
      </c>
      <c r="BK85" s="194">
        <f>BK86</f>
        <v>0</v>
      </c>
    </row>
    <row r="86" s="12" customFormat="1" ht="25.92" customHeight="1">
      <c r="A86" s="12"/>
      <c r="B86" s="195"/>
      <c r="C86" s="196"/>
      <c r="D86" s="197" t="s">
        <v>71</v>
      </c>
      <c r="E86" s="198" t="s">
        <v>1614</v>
      </c>
      <c r="F86" s="198" t="s">
        <v>1615</v>
      </c>
      <c r="G86" s="196"/>
      <c r="H86" s="196"/>
      <c r="I86" s="199"/>
      <c r="J86" s="200">
        <f>BK86</f>
        <v>0</v>
      </c>
      <c r="K86" s="196"/>
      <c r="L86" s="201"/>
      <c r="M86" s="202"/>
      <c r="N86" s="203"/>
      <c r="O86" s="203"/>
      <c r="P86" s="204">
        <f>P87+P90+P95+P102+P105</f>
        <v>0</v>
      </c>
      <c r="Q86" s="203"/>
      <c r="R86" s="204">
        <f>R87+R90+R95+R102+R105</f>
        <v>0</v>
      </c>
      <c r="S86" s="203"/>
      <c r="T86" s="205">
        <f>T87+T90+T95+T102+T105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6" t="s">
        <v>196</v>
      </c>
      <c r="AT86" s="207" t="s">
        <v>71</v>
      </c>
      <c r="AU86" s="207" t="s">
        <v>72</v>
      </c>
      <c r="AY86" s="206" t="s">
        <v>170</v>
      </c>
      <c r="BK86" s="208">
        <f>BK87+BK90+BK95+BK102+BK105</f>
        <v>0</v>
      </c>
    </row>
    <row r="87" s="12" customFormat="1" ht="22.8" customHeight="1">
      <c r="A87" s="12"/>
      <c r="B87" s="195"/>
      <c r="C87" s="196"/>
      <c r="D87" s="197" t="s">
        <v>71</v>
      </c>
      <c r="E87" s="209" t="s">
        <v>1616</v>
      </c>
      <c r="F87" s="209" t="s">
        <v>1617</v>
      </c>
      <c r="G87" s="196"/>
      <c r="H87" s="196"/>
      <c r="I87" s="199"/>
      <c r="J87" s="210">
        <f>BK87</f>
        <v>0</v>
      </c>
      <c r="K87" s="196"/>
      <c r="L87" s="201"/>
      <c r="M87" s="202"/>
      <c r="N87" s="203"/>
      <c r="O87" s="203"/>
      <c r="P87" s="204">
        <f>SUM(P88:P89)</f>
        <v>0</v>
      </c>
      <c r="Q87" s="203"/>
      <c r="R87" s="204">
        <f>SUM(R88:R89)</f>
        <v>0</v>
      </c>
      <c r="S87" s="203"/>
      <c r="T87" s="205">
        <f>SUM(T88:T89)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6" t="s">
        <v>196</v>
      </c>
      <c r="AT87" s="207" t="s">
        <v>71</v>
      </c>
      <c r="AU87" s="207" t="s">
        <v>79</v>
      </c>
      <c r="AY87" s="206" t="s">
        <v>170</v>
      </c>
      <c r="BK87" s="208">
        <f>SUM(BK88:BK89)</f>
        <v>0</v>
      </c>
    </row>
    <row r="88" s="2" customFormat="1" ht="16.5" customHeight="1">
      <c r="A88" s="37"/>
      <c r="B88" s="38"/>
      <c r="C88" s="211" t="s">
        <v>79</v>
      </c>
      <c r="D88" s="211" t="s">
        <v>172</v>
      </c>
      <c r="E88" s="212" t="s">
        <v>1618</v>
      </c>
      <c r="F88" s="213" t="s">
        <v>1619</v>
      </c>
      <c r="G88" s="214" t="s">
        <v>913</v>
      </c>
      <c r="H88" s="215">
        <v>1</v>
      </c>
      <c r="I88" s="216"/>
      <c r="J88" s="217">
        <f>ROUND(I88*H88,2)</f>
        <v>0</v>
      </c>
      <c r="K88" s="213" t="s">
        <v>176</v>
      </c>
      <c r="L88" s="43"/>
      <c r="M88" s="218" t="s">
        <v>19</v>
      </c>
      <c r="N88" s="219" t="s">
        <v>43</v>
      </c>
      <c r="O88" s="83"/>
      <c r="P88" s="220">
        <f>O88*H88</f>
        <v>0</v>
      </c>
      <c r="Q88" s="220">
        <v>0</v>
      </c>
      <c r="R88" s="220">
        <f>Q88*H88</f>
        <v>0</v>
      </c>
      <c r="S88" s="220">
        <v>0</v>
      </c>
      <c r="T88" s="221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22" t="s">
        <v>1620</v>
      </c>
      <c r="AT88" s="222" t="s">
        <v>172</v>
      </c>
      <c r="AU88" s="222" t="s">
        <v>81</v>
      </c>
      <c r="AY88" s="16" t="s">
        <v>170</v>
      </c>
      <c r="BE88" s="223">
        <f>IF(N88="základní",J88,0)</f>
        <v>0</v>
      </c>
      <c r="BF88" s="223">
        <f>IF(N88="snížená",J88,0)</f>
        <v>0</v>
      </c>
      <c r="BG88" s="223">
        <f>IF(N88="zákl. přenesená",J88,0)</f>
        <v>0</v>
      </c>
      <c r="BH88" s="223">
        <f>IF(N88="sníž. přenesená",J88,0)</f>
        <v>0</v>
      </c>
      <c r="BI88" s="223">
        <f>IF(N88="nulová",J88,0)</f>
        <v>0</v>
      </c>
      <c r="BJ88" s="16" t="s">
        <v>79</v>
      </c>
      <c r="BK88" s="223">
        <f>ROUND(I88*H88,2)</f>
        <v>0</v>
      </c>
      <c r="BL88" s="16" t="s">
        <v>1620</v>
      </c>
      <c r="BM88" s="222" t="s">
        <v>1621</v>
      </c>
    </row>
    <row r="89" s="2" customFormat="1">
      <c r="A89" s="37"/>
      <c r="B89" s="38"/>
      <c r="C89" s="39"/>
      <c r="D89" s="224" t="s">
        <v>179</v>
      </c>
      <c r="E89" s="39"/>
      <c r="F89" s="225" t="s">
        <v>1622</v>
      </c>
      <c r="G89" s="39"/>
      <c r="H89" s="39"/>
      <c r="I89" s="226"/>
      <c r="J89" s="39"/>
      <c r="K89" s="39"/>
      <c r="L89" s="43"/>
      <c r="M89" s="227"/>
      <c r="N89" s="228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179</v>
      </c>
      <c r="AU89" s="16" t="s">
        <v>81</v>
      </c>
    </row>
    <row r="90" s="12" customFormat="1" ht="22.8" customHeight="1">
      <c r="A90" s="12"/>
      <c r="B90" s="195"/>
      <c r="C90" s="196"/>
      <c r="D90" s="197" t="s">
        <v>71</v>
      </c>
      <c r="E90" s="209" t="s">
        <v>1623</v>
      </c>
      <c r="F90" s="209" t="s">
        <v>1624</v>
      </c>
      <c r="G90" s="196"/>
      <c r="H90" s="196"/>
      <c r="I90" s="199"/>
      <c r="J90" s="210">
        <f>BK90</f>
        <v>0</v>
      </c>
      <c r="K90" s="196"/>
      <c r="L90" s="201"/>
      <c r="M90" s="202"/>
      <c r="N90" s="203"/>
      <c r="O90" s="203"/>
      <c r="P90" s="204">
        <f>SUM(P91:P94)</f>
        <v>0</v>
      </c>
      <c r="Q90" s="203"/>
      <c r="R90" s="204">
        <f>SUM(R91:R94)</f>
        <v>0</v>
      </c>
      <c r="S90" s="203"/>
      <c r="T90" s="205">
        <f>SUM(T91:T94)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6" t="s">
        <v>196</v>
      </c>
      <c r="AT90" s="207" t="s">
        <v>71</v>
      </c>
      <c r="AU90" s="207" t="s">
        <v>79</v>
      </c>
      <c r="AY90" s="206" t="s">
        <v>170</v>
      </c>
      <c r="BK90" s="208">
        <f>SUM(BK91:BK94)</f>
        <v>0</v>
      </c>
    </row>
    <row r="91" s="2" customFormat="1" ht="16.5" customHeight="1">
      <c r="A91" s="37"/>
      <c r="B91" s="38"/>
      <c r="C91" s="211" t="s">
        <v>81</v>
      </c>
      <c r="D91" s="211" t="s">
        <v>172</v>
      </c>
      <c r="E91" s="212" t="s">
        <v>1625</v>
      </c>
      <c r="F91" s="213" t="s">
        <v>1624</v>
      </c>
      <c r="G91" s="214" t="s">
        <v>1144</v>
      </c>
      <c r="H91" s="243"/>
      <c r="I91" s="216"/>
      <c r="J91" s="217">
        <f>ROUND(I91*H91,2)</f>
        <v>0</v>
      </c>
      <c r="K91" s="213" t="s">
        <v>176</v>
      </c>
      <c r="L91" s="43"/>
      <c r="M91" s="218" t="s">
        <v>19</v>
      </c>
      <c r="N91" s="219" t="s">
        <v>43</v>
      </c>
      <c r="O91" s="83"/>
      <c r="P91" s="220">
        <f>O91*H91</f>
        <v>0</v>
      </c>
      <c r="Q91" s="220">
        <v>0</v>
      </c>
      <c r="R91" s="220">
        <f>Q91*H91</f>
        <v>0</v>
      </c>
      <c r="S91" s="220">
        <v>0</v>
      </c>
      <c r="T91" s="221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22" t="s">
        <v>1620</v>
      </c>
      <c r="AT91" s="222" t="s">
        <v>172</v>
      </c>
      <c r="AU91" s="222" t="s">
        <v>81</v>
      </c>
      <c r="AY91" s="16" t="s">
        <v>170</v>
      </c>
      <c r="BE91" s="223">
        <f>IF(N91="základní",J91,0)</f>
        <v>0</v>
      </c>
      <c r="BF91" s="223">
        <f>IF(N91="snížená",J91,0)</f>
        <v>0</v>
      </c>
      <c r="BG91" s="223">
        <f>IF(N91="zákl. přenesená",J91,0)</f>
        <v>0</v>
      </c>
      <c r="BH91" s="223">
        <f>IF(N91="sníž. přenesená",J91,0)</f>
        <v>0</v>
      </c>
      <c r="BI91" s="223">
        <f>IF(N91="nulová",J91,0)</f>
        <v>0</v>
      </c>
      <c r="BJ91" s="16" t="s">
        <v>79</v>
      </c>
      <c r="BK91" s="223">
        <f>ROUND(I91*H91,2)</f>
        <v>0</v>
      </c>
      <c r="BL91" s="16" t="s">
        <v>1620</v>
      </c>
      <c r="BM91" s="222" t="s">
        <v>1626</v>
      </c>
    </row>
    <row r="92" s="2" customFormat="1">
      <c r="A92" s="37"/>
      <c r="B92" s="38"/>
      <c r="C92" s="39"/>
      <c r="D92" s="224" t="s">
        <v>179</v>
      </c>
      <c r="E92" s="39"/>
      <c r="F92" s="225" t="s">
        <v>1627</v>
      </c>
      <c r="G92" s="39"/>
      <c r="H92" s="39"/>
      <c r="I92" s="226"/>
      <c r="J92" s="39"/>
      <c r="K92" s="39"/>
      <c r="L92" s="43"/>
      <c r="M92" s="227"/>
      <c r="N92" s="228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179</v>
      </c>
      <c r="AU92" s="16" t="s">
        <v>81</v>
      </c>
    </row>
    <row r="93" s="2" customFormat="1" ht="16.5" customHeight="1">
      <c r="A93" s="37"/>
      <c r="B93" s="38"/>
      <c r="C93" s="211" t="s">
        <v>187</v>
      </c>
      <c r="D93" s="211" t="s">
        <v>172</v>
      </c>
      <c r="E93" s="212" t="s">
        <v>1628</v>
      </c>
      <c r="F93" s="213" t="s">
        <v>1629</v>
      </c>
      <c r="G93" s="214" t="s">
        <v>913</v>
      </c>
      <c r="H93" s="215">
        <v>1</v>
      </c>
      <c r="I93" s="216"/>
      <c r="J93" s="217">
        <f>ROUND(I93*H93,2)</f>
        <v>0</v>
      </c>
      <c r="K93" s="213" t="s">
        <v>176</v>
      </c>
      <c r="L93" s="43"/>
      <c r="M93" s="218" t="s">
        <v>19</v>
      </c>
      <c r="N93" s="219" t="s">
        <v>43</v>
      </c>
      <c r="O93" s="83"/>
      <c r="P93" s="220">
        <f>O93*H93</f>
        <v>0</v>
      </c>
      <c r="Q93" s="220">
        <v>0</v>
      </c>
      <c r="R93" s="220">
        <f>Q93*H93</f>
        <v>0</v>
      </c>
      <c r="S93" s="220">
        <v>0</v>
      </c>
      <c r="T93" s="221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22" t="s">
        <v>1620</v>
      </c>
      <c r="AT93" s="222" t="s">
        <v>172</v>
      </c>
      <c r="AU93" s="222" t="s">
        <v>81</v>
      </c>
      <c r="AY93" s="16" t="s">
        <v>170</v>
      </c>
      <c r="BE93" s="223">
        <f>IF(N93="základní",J93,0)</f>
        <v>0</v>
      </c>
      <c r="BF93" s="223">
        <f>IF(N93="snížená",J93,0)</f>
        <v>0</v>
      </c>
      <c r="BG93" s="223">
        <f>IF(N93="zákl. přenesená",J93,0)</f>
        <v>0</v>
      </c>
      <c r="BH93" s="223">
        <f>IF(N93="sníž. přenesená",J93,0)</f>
        <v>0</v>
      </c>
      <c r="BI93" s="223">
        <f>IF(N93="nulová",J93,0)</f>
        <v>0</v>
      </c>
      <c r="BJ93" s="16" t="s">
        <v>79</v>
      </c>
      <c r="BK93" s="223">
        <f>ROUND(I93*H93,2)</f>
        <v>0</v>
      </c>
      <c r="BL93" s="16" t="s">
        <v>1620</v>
      </c>
      <c r="BM93" s="222" t="s">
        <v>1630</v>
      </c>
    </row>
    <row r="94" s="2" customFormat="1">
      <c r="A94" s="37"/>
      <c r="B94" s="38"/>
      <c r="C94" s="39"/>
      <c r="D94" s="224" t="s">
        <v>179</v>
      </c>
      <c r="E94" s="39"/>
      <c r="F94" s="225" t="s">
        <v>1631</v>
      </c>
      <c r="G94" s="39"/>
      <c r="H94" s="39"/>
      <c r="I94" s="226"/>
      <c r="J94" s="39"/>
      <c r="K94" s="39"/>
      <c r="L94" s="43"/>
      <c r="M94" s="227"/>
      <c r="N94" s="228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179</v>
      </c>
      <c r="AU94" s="16" t="s">
        <v>81</v>
      </c>
    </row>
    <row r="95" s="12" customFormat="1" ht="22.8" customHeight="1">
      <c r="A95" s="12"/>
      <c r="B95" s="195"/>
      <c r="C95" s="196"/>
      <c r="D95" s="197" t="s">
        <v>71</v>
      </c>
      <c r="E95" s="209" t="s">
        <v>1632</v>
      </c>
      <c r="F95" s="209" t="s">
        <v>1633</v>
      </c>
      <c r="G95" s="196"/>
      <c r="H95" s="196"/>
      <c r="I95" s="199"/>
      <c r="J95" s="210">
        <f>BK95</f>
        <v>0</v>
      </c>
      <c r="K95" s="196"/>
      <c r="L95" s="201"/>
      <c r="M95" s="202"/>
      <c r="N95" s="203"/>
      <c r="O95" s="203"/>
      <c r="P95" s="204">
        <f>SUM(P96:P101)</f>
        <v>0</v>
      </c>
      <c r="Q95" s="203"/>
      <c r="R95" s="204">
        <f>SUM(R96:R101)</f>
        <v>0</v>
      </c>
      <c r="S95" s="203"/>
      <c r="T95" s="205">
        <f>SUM(T96:T101)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6" t="s">
        <v>196</v>
      </c>
      <c r="AT95" s="207" t="s">
        <v>71</v>
      </c>
      <c r="AU95" s="207" t="s">
        <v>79</v>
      </c>
      <c r="AY95" s="206" t="s">
        <v>170</v>
      </c>
      <c r="BK95" s="208">
        <f>SUM(BK96:BK101)</f>
        <v>0</v>
      </c>
    </row>
    <row r="96" s="2" customFormat="1" ht="16.5" customHeight="1">
      <c r="A96" s="37"/>
      <c r="B96" s="38"/>
      <c r="C96" s="211" t="s">
        <v>177</v>
      </c>
      <c r="D96" s="211" t="s">
        <v>172</v>
      </c>
      <c r="E96" s="212" t="s">
        <v>1634</v>
      </c>
      <c r="F96" s="213" t="s">
        <v>1635</v>
      </c>
      <c r="G96" s="214" t="s">
        <v>1152</v>
      </c>
      <c r="H96" s="215">
        <v>24</v>
      </c>
      <c r="I96" s="216"/>
      <c r="J96" s="217">
        <f>ROUND(I96*H96,2)</f>
        <v>0</v>
      </c>
      <c r="K96" s="213" t="s">
        <v>176</v>
      </c>
      <c r="L96" s="43"/>
      <c r="M96" s="218" t="s">
        <v>19</v>
      </c>
      <c r="N96" s="219" t="s">
        <v>43</v>
      </c>
      <c r="O96" s="83"/>
      <c r="P96" s="220">
        <f>O96*H96</f>
        <v>0</v>
      </c>
      <c r="Q96" s="220">
        <v>0</v>
      </c>
      <c r="R96" s="220">
        <f>Q96*H96</f>
        <v>0</v>
      </c>
      <c r="S96" s="220">
        <v>0</v>
      </c>
      <c r="T96" s="221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2" t="s">
        <v>1620</v>
      </c>
      <c r="AT96" s="222" t="s">
        <v>172</v>
      </c>
      <c r="AU96" s="222" t="s">
        <v>81</v>
      </c>
      <c r="AY96" s="16" t="s">
        <v>170</v>
      </c>
      <c r="BE96" s="223">
        <f>IF(N96="základní",J96,0)</f>
        <v>0</v>
      </c>
      <c r="BF96" s="223">
        <f>IF(N96="snížená",J96,0)</f>
        <v>0</v>
      </c>
      <c r="BG96" s="223">
        <f>IF(N96="zákl. přenesená",J96,0)</f>
        <v>0</v>
      </c>
      <c r="BH96" s="223">
        <f>IF(N96="sníž. přenesená",J96,0)</f>
        <v>0</v>
      </c>
      <c r="BI96" s="223">
        <f>IF(N96="nulová",J96,0)</f>
        <v>0</v>
      </c>
      <c r="BJ96" s="16" t="s">
        <v>79</v>
      </c>
      <c r="BK96" s="223">
        <f>ROUND(I96*H96,2)</f>
        <v>0</v>
      </c>
      <c r="BL96" s="16" t="s">
        <v>1620</v>
      </c>
      <c r="BM96" s="222" t="s">
        <v>1636</v>
      </c>
    </row>
    <row r="97" s="2" customFormat="1">
      <c r="A97" s="37"/>
      <c r="B97" s="38"/>
      <c r="C97" s="39"/>
      <c r="D97" s="224" t="s">
        <v>179</v>
      </c>
      <c r="E97" s="39"/>
      <c r="F97" s="225" t="s">
        <v>1637</v>
      </c>
      <c r="G97" s="39"/>
      <c r="H97" s="39"/>
      <c r="I97" s="226"/>
      <c r="J97" s="39"/>
      <c r="K97" s="39"/>
      <c r="L97" s="43"/>
      <c r="M97" s="227"/>
      <c r="N97" s="228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179</v>
      </c>
      <c r="AU97" s="16" t="s">
        <v>81</v>
      </c>
    </row>
    <row r="98" s="2" customFormat="1" ht="16.5" customHeight="1">
      <c r="A98" s="37"/>
      <c r="B98" s="38"/>
      <c r="C98" s="211" t="s">
        <v>196</v>
      </c>
      <c r="D98" s="211" t="s">
        <v>172</v>
      </c>
      <c r="E98" s="212" t="s">
        <v>1638</v>
      </c>
      <c r="F98" s="213" t="s">
        <v>1639</v>
      </c>
      <c r="G98" s="214" t="s">
        <v>913</v>
      </c>
      <c r="H98" s="215">
        <v>1</v>
      </c>
      <c r="I98" s="216"/>
      <c r="J98" s="217">
        <f>ROUND(I98*H98,2)</f>
        <v>0</v>
      </c>
      <c r="K98" s="213" t="s">
        <v>176</v>
      </c>
      <c r="L98" s="43"/>
      <c r="M98" s="218" t="s">
        <v>19</v>
      </c>
      <c r="N98" s="219" t="s">
        <v>43</v>
      </c>
      <c r="O98" s="83"/>
      <c r="P98" s="220">
        <f>O98*H98</f>
        <v>0</v>
      </c>
      <c r="Q98" s="220">
        <v>0</v>
      </c>
      <c r="R98" s="220">
        <f>Q98*H98</f>
        <v>0</v>
      </c>
      <c r="S98" s="220">
        <v>0</v>
      </c>
      <c r="T98" s="221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2" t="s">
        <v>1620</v>
      </c>
      <c r="AT98" s="222" t="s">
        <v>172</v>
      </c>
      <c r="AU98" s="222" t="s">
        <v>81</v>
      </c>
      <c r="AY98" s="16" t="s">
        <v>170</v>
      </c>
      <c r="BE98" s="223">
        <f>IF(N98="základní",J98,0)</f>
        <v>0</v>
      </c>
      <c r="BF98" s="223">
        <f>IF(N98="snížená",J98,0)</f>
        <v>0</v>
      </c>
      <c r="BG98" s="223">
        <f>IF(N98="zákl. přenesená",J98,0)</f>
        <v>0</v>
      </c>
      <c r="BH98" s="223">
        <f>IF(N98="sníž. přenesená",J98,0)</f>
        <v>0</v>
      </c>
      <c r="BI98" s="223">
        <f>IF(N98="nulová",J98,0)</f>
        <v>0</v>
      </c>
      <c r="BJ98" s="16" t="s">
        <v>79</v>
      </c>
      <c r="BK98" s="223">
        <f>ROUND(I98*H98,2)</f>
        <v>0</v>
      </c>
      <c r="BL98" s="16" t="s">
        <v>1620</v>
      </c>
      <c r="BM98" s="222" t="s">
        <v>1640</v>
      </c>
    </row>
    <row r="99" s="2" customFormat="1">
      <c r="A99" s="37"/>
      <c r="B99" s="38"/>
      <c r="C99" s="39"/>
      <c r="D99" s="224" t="s">
        <v>179</v>
      </c>
      <c r="E99" s="39"/>
      <c r="F99" s="225" t="s">
        <v>1641</v>
      </c>
      <c r="G99" s="39"/>
      <c r="H99" s="39"/>
      <c r="I99" s="226"/>
      <c r="J99" s="39"/>
      <c r="K99" s="39"/>
      <c r="L99" s="43"/>
      <c r="M99" s="227"/>
      <c r="N99" s="228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179</v>
      </c>
      <c r="AU99" s="16" t="s">
        <v>81</v>
      </c>
    </row>
    <row r="100" s="2" customFormat="1" ht="16.5" customHeight="1">
      <c r="A100" s="37"/>
      <c r="B100" s="38"/>
      <c r="C100" s="211" t="s">
        <v>201</v>
      </c>
      <c r="D100" s="211" t="s">
        <v>172</v>
      </c>
      <c r="E100" s="212" t="s">
        <v>1642</v>
      </c>
      <c r="F100" s="213" t="s">
        <v>1643</v>
      </c>
      <c r="G100" s="214" t="s">
        <v>1144</v>
      </c>
      <c r="H100" s="243"/>
      <c r="I100" s="216"/>
      <c r="J100" s="217">
        <f>ROUND(I100*H100,2)</f>
        <v>0</v>
      </c>
      <c r="K100" s="213" t="s">
        <v>176</v>
      </c>
      <c r="L100" s="43"/>
      <c r="M100" s="218" t="s">
        <v>19</v>
      </c>
      <c r="N100" s="219" t="s">
        <v>43</v>
      </c>
      <c r="O100" s="83"/>
      <c r="P100" s="220">
        <f>O100*H100</f>
        <v>0</v>
      </c>
      <c r="Q100" s="220">
        <v>0</v>
      </c>
      <c r="R100" s="220">
        <f>Q100*H100</f>
        <v>0</v>
      </c>
      <c r="S100" s="220">
        <v>0</v>
      </c>
      <c r="T100" s="221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2" t="s">
        <v>1620</v>
      </c>
      <c r="AT100" s="222" t="s">
        <v>172</v>
      </c>
      <c r="AU100" s="222" t="s">
        <v>81</v>
      </c>
      <c r="AY100" s="16" t="s">
        <v>170</v>
      </c>
      <c r="BE100" s="223">
        <f>IF(N100="základní",J100,0)</f>
        <v>0</v>
      </c>
      <c r="BF100" s="223">
        <f>IF(N100="snížená",J100,0)</f>
        <v>0</v>
      </c>
      <c r="BG100" s="223">
        <f>IF(N100="zákl. přenesená",J100,0)</f>
        <v>0</v>
      </c>
      <c r="BH100" s="223">
        <f>IF(N100="sníž. přenesená",J100,0)</f>
        <v>0</v>
      </c>
      <c r="BI100" s="223">
        <f>IF(N100="nulová",J100,0)</f>
        <v>0</v>
      </c>
      <c r="BJ100" s="16" t="s">
        <v>79</v>
      </c>
      <c r="BK100" s="223">
        <f>ROUND(I100*H100,2)</f>
        <v>0</v>
      </c>
      <c r="BL100" s="16" t="s">
        <v>1620</v>
      </c>
      <c r="BM100" s="222" t="s">
        <v>1644</v>
      </c>
    </row>
    <row r="101" s="2" customFormat="1">
      <c r="A101" s="37"/>
      <c r="B101" s="38"/>
      <c r="C101" s="39"/>
      <c r="D101" s="224" t="s">
        <v>179</v>
      </c>
      <c r="E101" s="39"/>
      <c r="F101" s="225" t="s">
        <v>1645</v>
      </c>
      <c r="G101" s="39"/>
      <c r="H101" s="39"/>
      <c r="I101" s="226"/>
      <c r="J101" s="39"/>
      <c r="K101" s="39"/>
      <c r="L101" s="43"/>
      <c r="M101" s="227"/>
      <c r="N101" s="228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179</v>
      </c>
      <c r="AU101" s="16" t="s">
        <v>81</v>
      </c>
    </row>
    <row r="102" s="12" customFormat="1" ht="22.8" customHeight="1">
      <c r="A102" s="12"/>
      <c r="B102" s="195"/>
      <c r="C102" s="196"/>
      <c r="D102" s="197" t="s">
        <v>71</v>
      </c>
      <c r="E102" s="209" t="s">
        <v>1646</v>
      </c>
      <c r="F102" s="209" t="s">
        <v>1647</v>
      </c>
      <c r="G102" s="196"/>
      <c r="H102" s="196"/>
      <c r="I102" s="199"/>
      <c r="J102" s="210">
        <f>BK102</f>
        <v>0</v>
      </c>
      <c r="K102" s="196"/>
      <c r="L102" s="201"/>
      <c r="M102" s="202"/>
      <c r="N102" s="203"/>
      <c r="O102" s="203"/>
      <c r="P102" s="204">
        <f>SUM(P103:P104)</f>
        <v>0</v>
      </c>
      <c r="Q102" s="203"/>
      <c r="R102" s="204">
        <f>SUM(R103:R104)</f>
        <v>0</v>
      </c>
      <c r="S102" s="203"/>
      <c r="T102" s="205">
        <f>SUM(T103:T104)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6" t="s">
        <v>196</v>
      </c>
      <c r="AT102" s="207" t="s">
        <v>71</v>
      </c>
      <c r="AU102" s="207" t="s">
        <v>79</v>
      </c>
      <c r="AY102" s="206" t="s">
        <v>170</v>
      </c>
      <c r="BK102" s="208">
        <f>SUM(BK103:BK104)</f>
        <v>0</v>
      </c>
    </row>
    <row r="103" s="2" customFormat="1" ht="21.75" customHeight="1">
      <c r="A103" s="37"/>
      <c r="B103" s="38"/>
      <c r="C103" s="211" t="s">
        <v>208</v>
      </c>
      <c r="D103" s="211" t="s">
        <v>172</v>
      </c>
      <c r="E103" s="212" t="s">
        <v>1648</v>
      </c>
      <c r="F103" s="213" t="s">
        <v>1649</v>
      </c>
      <c r="G103" s="214" t="s">
        <v>1144</v>
      </c>
      <c r="H103" s="243"/>
      <c r="I103" s="216"/>
      <c r="J103" s="217">
        <f>ROUND(I103*H103,2)</f>
        <v>0</v>
      </c>
      <c r="K103" s="213" t="s">
        <v>176</v>
      </c>
      <c r="L103" s="43"/>
      <c r="M103" s="218" t="s">
        <v>19</v>
      </c>
      <c r="N103" s="219" t="s">
        <v>43</v>
      </c>
      <c r="O103" s="83"/>
      <c r="P103" s="220">
        <f>O103*H103</f>
        <v>0</v>
      </c>
      <c r="Q103" s="220">
        <v>0</v>
      </c>
      <c r="R103" s="220">
        <f>Q103*H103</f>
        <v>0</v>
      </c>
      <c r="S103" s="220">
        <v>0</v>
      </c>
      <c r="T103" s="221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22" t="s">
        <v>1620</v>
      </c>
      <c r="AT103" s="222" t="s">
        <v>172</v>
      </c>
      <c r="AU103" s="222" t="s">
        <v>81</v>
      </c>
      <c r="AY103" s="16" t="s">
        <v>170</v>
      </c>
      <c r="BE103" s="223">
        <f>IF(N103="základní",J103,0)</f>
        <v>0</v>
      </c>
      <c r="BF103" s="223">
        <f>IF(N103="snížená",J103,0)</f>
        <v>0</v>
      </c>
      <c r="BG103" s="223">
        <f>IF(N103="zákl. přenesená",J103,0)</f>
        <v>0</v>
      </c>
      <c r="BH103" s="223">
        <f>IF(N103="sníž. přenesená",J103,0)</f>
        <v>0</v>
      </c>
      <c r="BI103" s="223">
        <f>IF(N103="nulová",J103,0)</f>
        <v>0</v>
      </c>
      <c r="BJ103" s="16" t="s">
        <v>79</v>
      </c>
      <c r="BK103" s="223">
        <f>ROUND(I103*H103,2)</f>
        <v>0</v>
      </c>
      <c r="BL103" s="16" t="s">
        <v>1620</v>
      </c>
      <c r="BM103" s="222" t="s">
        <v>1650</v>
      </c>
    </row>
    <row r="104" s="2" customFormat="1">
      <c r="A104" s="37"/>
      <c r="B104" s="38"/>
      <c r="C104" s="39"/>
      <c r="D104" s="224" t="s">
        <v>179</v>
      </c>
      <c r="E104" s="39"/>
      <c r="F104" s="225" t="s">
        <v>1651</v>
      </c>
      <c r="G104" s="39"/>
      <c r="H104" s="39"/>
      <c r="I104" s="226"/>
      <c r="J104" s="39"/>
      <c r="K104" s="39"/>
      <c r="L104" s="43"/>
      <c r="M104" s="227"/>
      <c r="N104" s="228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179</v>
      </c>
      <c r="AU104" s="16" t="s">
        <v>81</v>
      </c>
    </row>
    <row r="105" s="12" customFormat="1" ht="22.8" customHeight="1">
      <c r="A105" s="12"/>
      <c r="B105" s="195"/>
      <c r="C105" s="196"/>
      <c r="D105" s="197" t="s">
        <v>71</v>
      </c>
      <c r="E105" s="209" t="s">
        <v>1652</v>
      </c>
      <c r="F105" s="209" t="s">
        <v>1653</v>
      </c>
      <c r="G105" s="196"/>
      <c r="H105" s="196"/>
      <c r="I105" s="199"/>
      <c r="J105" s="210">
        <f>BK105</f>
        <v>0</v>
      </c>
      <c r="K105" s="196"/>
      <c r="L105" s="201"/>
      <c r="M105" s="202"/>
      <c r="N105" s="203"/>
      <c r="O105" s="203"/>
      <c r="P105" s="204">
        <f>SUM(P106:P107)</f>
        <v>0</v>
      </c>
      <c r="Q105" s="203"/>
      <c r="R105" s="204">
        <f>SUM(R106:R107)</f>
        <v>0</v>
      </c>
      <c r="S105" s="203"/>
      <c r="T105" s="205">
        <f>SUM(T106:T107)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6" t="s">
        <v>196</v>
      </c>
      <c r="AT105" s="207" t="s">
        <v>71</v>
      </c>
      <c r="AU105" s="207" t="s">
        <v>79</v>
      </c>
      <c r="AY105" s="206" t="s">
        <v>170</v>
      </c>
      <c r="BK105" s="208">
        <f>SUM(BK106:BK107)</f>
        <v>0</v>
      </c>
    </row>
    <row r="106" s="2" customFormat="1" ht="16.5" customHeight="1">
      <c r="A106" s="37"/>
      <c r="B106" s="38"/>
      <c r="C106" s="211" t="s">
        <v>214</v>
      </c>
      <c r="D106" s="211" t="s">
        <v>172</v>
      </c>
      <c r="E106" s="212" t="s">
        <v>1654</v>
      </c>
      <c r="F106" s="213" t="s">
        <v>1655</v>
      </c>
      <c r="G106" s="214" t="s">
        <v>1144</v>
      </c>
      <c r="H106" s="243"/>
      <c r="I106" s="216"/>
      <c r="J106" s="217">
        <f>ROUND(I106*H106,2)</f>
        <v>0</v>
      </c>
      <c r="K106" s="213" t="s">
        <v>176</v>
      </c>
      <c r="L106" s="43"/>
      <c r="M106" s="218" t="s">
        <v>19</v>
      </c>
      <c r="N106" s="219" t="s">
        <v>43</v>
      </c>
      <c r="O106" s="83"/>
      <c r="P106" s="220">
        <f>O106*H106</f>
        <v>0</v>
      </c>
      <c r="Q106" s="220">
        <v>0</v>
      </c>
      <c r="R106" s="220">
        <f>Q106*H106</f>
        <v>0</v>
      </c>
      <c r="S106" s="220">
        <v>0</v>
      </c>
      <c r="T106" s="221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2" t="s">
        <v>1620</v>
      </c>
      <c r="AT106" s="222" t="s">
        <v>172</v>
      </c>
      <c r="AU106" s="222" t="s">
        <v>81</v>
      </c>
      <c r="AY106" s="16" t="s">
        <v>170</v>
      </c>
      <c r="BE106" s="223">
        <f>IF(N106="základní",J106,0)</f>
        <v>0</v>
      </c>
      <c r="BF106" s="223">
        <f>IF(N106="snížená",J106,0)</f>
        <v>0</v>
      </c>
      <c r="BG106" s="223">
        <f>IF(N106="zákl. přenesená",J106,0)</f>
        <v>0</v>
      </c>
      <c r="BH106" s="223">
        <f>IF(N106="sníž. přenesená",J106,0)</f>
        <v>0</v>
      </c>
      <c r="BI106" s="223">
        <f>IF(N106="nulová",J106,0)</f>
        <v>0</v>
      </c>
      <c r="BJ106" s="16" t="s">
        <v>79</v>
      </c>
      <c r="BK106" s="223">
        <f>ROUND(I106*H106,2)</f>
        <v>0</v>
      </c>
      <c r="BL106" s="16" t="s">
        <v>1620</v>
      </c>
      <c r="BM106" s="222" t="s">
        <v>1656</v>
      </c>
    </row>
    <row r="107" s="2" customFormat="1">
      <c r="A107" s="37"/>
      <c r="B107" s="38"/>
      <c r="C107" s="39"/>
      <c r="D107" s="224" t="s">
        <v>179</v>
      </c>
      <c r="E107" s="39"/>
      <c r="F107" s="225" t="s">
        <v>1657</v>
      </c>
      <c r="G107" s="39"/>
      <c r="H107" s="39"/>
      <c r="I107" s="226"/>
      <c r="J107" s="39"/>
      <c r="K107" s="39"/>
      <c r="L107" s="43"/>
      <c r="M107" s="229"/>
      <c r="N107" s="230"/>
      <c r="O107" s="231"/>
      <c r="P107" s="231"/>
      <c r="Q107" s="231"/>
      <c r="R107" s="231"/>
      <c r="S107" s="231"/>
      <c r="T107" s="232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179</v>
      </c>
      <c r="AU107" s="16" t="s">
        <v>81</v>
      </c>
    </row>
    <row r="108" s="2" customFormat="1" ht="6.96" customHeight="1">
      <c r="A108" s="37"/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43"/>
      <c r="M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</sheetData>
  <sheetProtection sheet="1" autoFilter="0" formatColumns="0" formatRows="0" objects="1" scenarios="1" spinCount="100000" saltValue="vWEJaIf4P4QVo7dRO+8lpv2+R4EcMlT2kmzz7Fh9RL9UWbzYh/5fgJR/J4IUpRmiQ6Si46I2pLaFdcCxjb9DmQ==" hashValue="xJUWyCJNhXDVwNPSk8GMgpcpcjJ6CusGGOOfDfOmS4rKABrkdINszXPFmX3rQZ+dCRQzuKW1ncHenzOJIMc9kg==" algorithmName="SHA-512" password="CC35"/>
  <autoFilter ref="C84:K10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1/013254000.S"/>
    <hyperlink ref="F92" r:id="rId2" display="https://podminky.urs.cz/item/CS_URS_2024_01/030001000"/>
    <hyperlink ref="F94" r:id="rId3" display="https://podminky.urs.cz/item/CS_URS_2024_01/034503000"/>
    <hyperlink ref="F97" r:id="rId4" display="https://podminky.urs.cz/item/CS_URS_2024_01/041403000"/>
    <hyperlink ref="F99" r:id="rId5" display="https://podminky.urs.cz/item/CS_URS_2024_01/042503000"/>
    <hyperlink ref="F101" r:id="rId6" display="https://podminky.urs.cz/item/CS_URS_2024_01/045002000.KV"/>
    <hyperlink ref="F104" r:id="rId7" display="https://podminky.urs.cz/item/CS_URS_2024_01/065002000"/>
    <hyperlink ref="F107" r:id="rId8" display="https://podminky.urs.cz/item/CS_URS_2024_01/091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48" customWidth="1"/>
    <col min="2" max="2" width="1.667969" style="248" customWidth="1"/>
    <col min="3" max="4" width="5" style="248" customWidth="1"/>
    <col min="5" max="5" width="11.66016" style="248" customWidth="1"/>
    <col min="6" max="6" width="9.160156" style="248" customWidth="1"/>
    <col min="7" max="7" width="5" style="248" customWidth="1"/>
    <col min="8" max="8" width="77.83203" style="248" customWidth="1"/>
    <col min="9" max="10" width="20" style="248" customWidth="1"/>
    <col min="11" max="11" width="1.667969" style="248" customWidth="1"/>
  </cols>
  <sheetData>
    <row r="1" s="1" customFormat="1" ht="37.5" customHeight="1"/>
    <row r="2" s="1" customFormat="1" ht="7.5" customHeight="1">
      <c r="B2" s="249"/>
      <c r="C2" s="250"/>
      <c r="D2" s="250"/>
      <c r="E2" s="250"/>
      <c r="F2" s="250"/>
      <c r="G2" s="250"/>
      <c r="H2" s="250"/>
      <c r="I2" s="250"/>
      <c r="J2" s="250"/>
      <c r="K2" s="251"/>
    </row>
    <row r="3" s="13" customFormat="1" ht="45" customHeight="1">
      <c r="B3" s="252"/>
      <c r="C3" s="253" t="s">
        <v>1658</v>
      </c>
      <c r="D3" s="253"/>
      <c r="E3" s="253"/>
      <c r="F3" s="253"/>
      <c r="G3" s="253"/>
      <c r="H3" s="253"/>
      <c r="I3" s="253"/>
      <c r="J3" s="253"/>
      <c r="K3" s="254"/>
    </row>
    <row r="4" s="1" customFormat="1" ht="25.5" customHeight="1">
      <c r="B4" s="255"/>
      <c r="C4" s="256" t="s">
        <v>1659</v>
      </c>
      <c r="D4" s="256"/>
      <c r="E4" s="256"/>
      <c r="F4" s="256"/>
      <c r="G4" s="256"/>
      <c r="H4" s="256"/>
      <c r="I4" s="256"/>
      <c r="J4" s="256"/>
      <c r="K4" s="257"/>
    </row>
    <row r="5" s="1" customFormat="1" ht="5.25" customHeight="1">
      <c r="B5" s="255"/>
      <c r="C5" s="258"/>
      <c r="D5" s="258"/>
      <c r="E5" s="258"/>
      <c r="F5" s="258"/>
      <c r="G5" s="258"/>
      <c r="H5" s="258"/>
      <c r="I5" s="258"/>
      <c r="J5" s="258"/>
      <c r="K5" s="257"/>
    </row>
    <row r="6" s="1" customFormat="1" ht="15" customHeight="1">
      <c r="B6" s="255"/>
      <c r="C6" s="259" t="s">
        <v>1660</v>
      </c>
      <c r="D6" s="259"/>
      <c r="E6" s="259"/>
      <c r="F6" s="259"/>
      <c r="G6" s="259"/>
      <c r="H6" s="259"/>
      <c r="I6" s="259"/>
      <c r="J6" s="259"/>
      <c r="K6" s="257"/>
    </row>
    <row r="7" s="1" customFormat="1" ht="15" customHeight="1">
      <c r="B7" s="260"/>
      <c r="C7" s="259" t="s">
        <v>1661</v>
      </c>
      <c r="D7" s="259"/>
      <c r="E7" s="259"/>
      <c r="F7" s="259"/>
      <c r="G7" s="259"/>
      <c r="H7" s="259"/>
      <c r="I7" s="259"/>
      <c r="J7" s="259"/>
      <c r="K7" s="257"/>
    </row>
    <row r="8" s="1" customFormat="1" ht="12.75" customHeight="1">
      <c r="B8" s="260"/>
      <c r="C8" s="259"/>
      <c r="D8" s="259"/>
      <c r="E8" s="259"/>
      <c r="F8" s="259"/>
      <c r="G8" s="259"/>
      <c r="H8" s="259"/>
      <c r="I8" s="259"/>
      <c r="J8" s="259"/>
      <c r="K8" s="257"/>
    </row>
    <row r="9" s="1" customFormat="1" ht="15" customHeight="1">
      <c r="B9" s="260"/>
      <c r="C9" s="259" t="s">
        <v>1662</v>
      </c>
      <c r="D9" s="259"/>
      <c r="E9" s="259"/>
      <c r="F9" s="259"/>
      <c r="G9" s="259"/>
      <c r="H9" s="259"/>
      <c r="I9" s="259"/>
      <c r="J9" s="259"/>
      <c r="K9" s="257"/>
    </row>
    <row r="10" s="1" customFormat="1" ht="15" customHeight="1">
      <c r="B10" s="260"/>
      <c r="C10" s="259"/>
      <c r="D10" s="259" t="s">
        <v>1663</v>
      </c>
      <c r="E10" s="259"/>
      <c r="F10" s="259"/>
      <c r="G10" s="259"/>
      <c r="H10" s="259"/>
      <c r="I10" s="259"/>
      <c r="J10" s="259"/>
      <c r="K10" s="257"/>
    </row>
    <row r="11" s="1" customFormat="1" ht="15" customHeight="1">
      <c r="B11" s="260"/>
      <c r="C11" s="261"/>
      <c r="D11" s="259" t="s">
        <v>1664</v>
      </c>
      <c r="E11" s="259"/>
      <c r="F11" s="259"/>
      <c r="G11" s="259"/>
      <c r="H11" s="259"/>
      <c r="I11" s="259"/>
      <c r="J11" s="259"/>
      <c r="K11" s="257"/>
    </row>
    <row r="12" s="1" customFormat="1" ht="15" customHeight="1">
      <c r="B12" s="260"/>
      <c r="C12" s="261"/>
      <c r="D12" s="259"/>
      <c r="E12" s="259"/>
      <c r="F12" s="259"/>
      <c r="G12" s="259"/>
      <c r="H12" s="259"/>
      <c r="I12" s="259"/>
      <c r="J12" s="259"/>
      <c r="K12" s="257"/>
    </row>
    <row r="13" s="1" customFormat="1" ht="15" customHeight="1">
      <c r="B13" s="260"/>
      <c r="C13" s="261"/>
      <c r="D13" s="262" t="s">
        <v>1665</v>
      </c>
      <c r="E13" s="259"/>
      <c r="F13" s="259"/>
      <c r="G13" s="259"/>
      <c r="H13" s="259"/>
      <c r="I13" s="259"/>
      <c r="J13" s="259"/>
      <c r="K13" s="257"/>
    </row>
    <row r="14" s="1" customFormat="1" ht="12.75" customHeight="1">
      <c r="B14" s="260"/>
      <c r="C14" s="261"/>
      <c r="D14" s="261"/>
      <c r="E14" s="261"/>
      <c r="F14" s="261"/>
      <c r="G14" s="261"/>
      <c r="H14" s="261"/>
      <c r="I14" s="261"/>
      <c r="J14" s="261"/>
      <c r="K14" s="257"/>
    </row>
    <row r="15" s="1" customFormat="1" ht="15" customHeight="1">
      <c r="B15" s="260"/>
      <c r="C15" s="261"/>
      <c r="D15" s="259" t="s">
        <v>1666</v>
      </c>
      <c r="E15" s="259"/>
      <c r="F15" s="259"/>
      <c r="G15" s="259"/>
      <c r="H15" s="259"/>
      <c r="I15" s="259"/>
      <c r="J15" s="259"/>
      <c r="K15" s="257"/>
    </row>
    <row r="16" s="1" customFormat="1" ht="15" customHeight="1">
      <c r="B16" s="260"/>
      <c r="C16" s="261"/>
      <c r="D16" s="259" t="s">
        <v>1667</v>
      </c>
      <c r="E16" s="259"/>
      <c r="F16" s="259"/>
      <c r="G16" s="259"/>
      <c r="H16" s="259"/>
      <c r="I16" s="259"/>
      <c r="J16" s="259"/>
      <c r="K16" s="257"/>
    </row>
    <row r="17" s="1" customFormat="1" ht="15" customHeight="1">
      <c r="B17" s="260"/>
      <c r="C17" s="261"/>
      <c r="D17" s="259" t="s">
        <v>1668</v>
      </c>
      <c r="E17" s="259"/>
      <c r="F17" s="259"/>
      <c r="G17" s="259"/>
      <c r="H17" s="259"/>
      <c r="I17" s="259"/>
      <c r="J17" s="259"/>
      <c r="K17" s="257"/>
    </row>
    <row r="18" s="1" customFormat="1" ht="15" customHeight="1">
      <c r="B18" s="260"/>
      <c r="C18" s="261"/>
      <c r="D18" s="261"/>
      <c r="E18" s="263" t="s">
        <v>78</v>
      </c>
      <c r="F18" s="259" t="s">
        <v>1669</v>
      </c>
      <c r="G18" s="259"/>
      <c r="H18" s="259"/>
      <c r="I18" s="259"/>
      <c r="J18" s="259"/>
      <c r="K18" s="257"/>
    </row>
    <row r="19" s="1" customFormat="1" ht="15" customHeight="1">
      <c r="B19" s="260"/>
      <c r="C19" s="261"/>
      <c r="D19" s="261"/>
      <c r="E19" s="263" t="s">
        <v>1670</v>
      </c>
      <c r="F19" s="259" t="s">
        <v>1671</v>
      </c>
      <c r="G19" s="259"/>
      <c r="H19" s="259"/>
      <c r="I19" s="259"/>
      <c r="J19" s="259"/>
      <c r="K19" s="257"/>
    </row>
    <row r="20" s="1" customFormat="1" ht="15" customHeight="1">
      <c r="B20" s="260"/>
      <c r="C20" s="261"/>
      <c r="D20" s="261"/>
      <c r="E20" s="263" t="s">
        <v>1672</v>
      </c>
      <c r="F20" s="259" t="s">
        <v>1673</v>
      </c>
      <c r="G20" s="259"/>
      <c r="H20" s="259"/>
      <c r="I20" s="259"/>
      <c r="J20" s="259"/>
      <c r="K20" s="257"/>
    </row>
    <row r="21" s="1" customFormat="1" ht="15" customHeight="1">
      <c r="B21" s="260"/>
      <c r="C21" s="261"/>
      <c r="D21" s="261"/>
      <c r="E21" s="263" t="s">
        <v>1674</v>
      </c>
      <c r="F21" s="259" t="s">
        <v>1675</v>
      </c>
      <c r="G21" s="259"/>
      <c r="H21" s="259"/>
      <c r="I21" s="259"/>
      <c r="J21" s="259"/>
      <c r="K21" s="257"/>
    </row>
    <row r="22" s="1" customFormat="1" ht="15" customHeight="1">
      <c r="B22" s="260"/>
      <c r="C22" s="261"/>
      <c r="D22" s="261"/>
      <c r="E22" s="263" t="s">
        <v>1676</v>
      </c>
      <c r="F22" s="259" t="s">
        <v>1677</v>
      </c>
      <c r="G22" s="259"/>
      <c r="H22" s="259"/>
      <c r="I22" s="259"/>
      <c r="J22" s="259"/>
      <c r="K22" s="257"/>
    </row>
    <row r="23" s="1" customFormat="1" ht="15" customHeight="1">
      <c r="B23" s="260"/>
      <c r="C23" s="261"/>
      <c r="D23" s="261"/>
      <c r="E23" s="263" t="s">
        <v>85</v>
      </c>
      <c r="F23" s="259" t="s">
        <v>1678</v>
      </c>
      <c r="G23" s="259"/>
      <c r="H23" s="259"/>
      <c r="I23" s="259"/>
      <c r="J23" s="259"/>
      <c r="K23" s="257"/>
    </row>
    <row r="24" s="1" customFormat="1" ht="12.75" customHeight="1">
      <c r="B24" s="260"/>
      <c r="C24" s="261"/>
      <c r="D24" s="261"/>
      <c r="E24" s="261"/>
      <c r="F24" s="261"/>
      <c r="G24" s="261"/>
      <c r="H24" s="261"/>
      <c r="I24" s="261"/>
      <c r="J24" s="261"/>
      <c r="K24" s="257"/>
    </row>
    <row r="25" s="1" customFormat="1" ht="15" customHeight="1">
      <c r="B25" s="260"/>
      <c r="C25" s="259" t="s">
        <v>1679</v>
      </c>
      <c r="D25" s="259"/>
      <c r="E25" s="259"/>
      <c r="F25" s="259"/>
      <c r="G25" s="259"/>
      <c r="H25" s="259"/>
      <c r="I25" s="259"/>
      <c r="J25" s="259"/>
      <c r="K25" s="257"/>
    </row>
    <row r="26" s="1" customFormat="1" ht="15" customHeight="1">
      <c r="B26" s="260"/>
      <c r="C26" s="259" t="s">
        <v>1680</v>
      </c>
      <c r="D26" s="259"/>
      <c r="E26" s="259"/>
      <c r="F26" s="259"/>
      <c r="G26" s="259"/>
      <c r="H26" s="259"/>
      <c r="I26" s="259"/>
      <c r="J26" s="259"/>
      <c r="K26" s="257"/>
    </row>
    <row r="27" s="1" customFormat="1" ht="15" customHeight="1">
      <c r="B27" s="260"/>
      <c r="C27" s="259"/>
      <c r="D27" s="259" t="s">
        <v>1681</v>
      </c>
      <c r="E27" s="259"/>
      <c r="F27" s="259"/>
      <c r="G27" s="259"/>
      <c r="H27" s="259"/>
      <c r="I27" s="259"/>
      <c r="J27" s="259"/>
      <c r="K27" s="257"/>
    </row>
    <row r="28" s="1" customFormat="1" ht="15" customHeight="1">
      <c r="B28" s="260"/>
      <c r="C28" s="261"/>
      <c r="D28" s="259" t="s">
        <v>1682</v>
      </c>
      <c r="E28" s="259"/>
      <c r="F28" s="259"/>
      <c r="G28" s="259"/>
      <c r="H28" s="259"/>
      <c r="I28" s="259"/>
      <c r="J28" s="259"/>
      <c r="K28" s="257"/>
    </row>
    <row r="29" s="1" customFormat="1" ht="12.75" customHeight="1">
      <c r="B29" s="260"/>
      <c r="C29" s="261"/>
      <c r="D29" s="261"/>
      <c r="E29" s="261"/>
      <c r="F29" s="261"/>
      <c r="G29" s="261"/>
      <c r="H29" s="261"/>
      <c r="I29" s="261"/>
      <c r="J29" s="261"/>
      <c r="K29" s="257"/>
    </row>
    <row r="30" s="1" customFormat="1" ht="15" customHeight="1">
      <c r="B30" s="260"/>
      <c r="C30" s="261"/>
      <c r="D30" s="259" t="s">
        <v>1683</v>
      </c>
      <c r="E30" s="259"/>
      <c r="F30" s="259"/>
      <c r="G30" s="259"/>
      <c r="H30" s="259"/>
      <c r="I30" s="259"/>
      <c r="J30" s="259"/>
      <c r="K30" s="257"/>
    </row>
    <row r="31" s="1" customFormat="1" ht="15" customHeight="1">
      <c r="B31" s="260"/>
      <c r="C31" s="261"/>
      <c r="D31" s="259" t="s">
        <v>1684</v>
      </c>
      <c r="E31" s="259"/>
      <c r="F31" s="259"/>
      <c r="G31" s="259"/>
      <c r="H31" s="259"/>
      <c r="I31" s="259"/>
      <c r="J31" s="259"/>
      <c r="K31" s="257"/>
    </row>
    <row r="32" s="1" customFormat="1" ht="12.75" customHeight="1">
      <c r="B32" s="260"/>
      <c r="C32" s="261"/>
      <c r="D32" s="261"/>
      <c r="E32" s="261"/>
      <c r="F32" s="261"/>
      <c r="G32" s="261"/>
      <c r="H32" s="261"/>
      <c r="I32" s="261"/>
      <c r="J32" s="261"/>
      <c r="K32" s="257"/>
    </row>
    <row r="33" s="1" customFormat="1" ht="15" customHeight="1">
      <c r="B33" s="260"/>
      <c r="C33" s="261"/>
      <c r="D33" s="259" t="s">
        <v>1685</v>
      </c>
      <c r="E33" s="259"/>
      <c r="F33" s="259"/>
      <c r="G33" s="259"/>
      <c r="H33" s="259"/>
      <c r="I33" s="259"/>
      <c r="J33" s="259"/>
      <c r="K33" s="257"/>
    </row>
    <row r="34" s="1" customFormat="1" ht="15" customHeight="1">
      <c r="B34" s="260"/>
      <c r="C34" s="261"/>
      <c r="D34" s="259" t="s">
        <v>1686</v>
      </c>
      <c r="E34" s="259"/>
      <c r="F34" s="259"/>
      <c r="G34" s="259"/>
      <c r="H34" s="259"/>
      <c r="I34" s="259"/>
      <c r="J34" s="259"/>
      <c r="K34" s="257"/>
    </row>
    <row r="35" s="1" customFormat="1" ht="15" customHeight="1">
      <c r="B35" s="260"/>
      <c r="C35" s="261"/>
      <c r="D35" s="259" t="s">
        <v>1687</v>
      </c>
      <c r="E35" s="259"/>
      <c r="F35" s="259"/>
      <c r="G35" s="259"/>
      <c r="H35" s="259"/>
      <c r="I35" s="259"/>
      <c r="J35" s="259"/>
      <c r="K35" s="257"/>
    </row>
    <row r="36" s="1" customFormat="1" ht="15" customHeight="1">
      <c r="B36" s="260"/>
      <c r="C36" s="261"/>
      <c r="D36" s="259"/>
      <c r="E36" s="262" t="s">
        <v>156</v>
      </c>
      <c r="F36" s="259"/>
      <c r="G36" s="259" t="s">
        <v>1688</v>
      </c>
      <c r="H36" s="259"/>
      <c r="I36" s="259"/>
      <c r="J36" s="259"/>
      <c r="K36" s="257"/>
    </row>
    <row r="37" s="1" customFormat="1" ht="30.75" customHeight="1">
      <c r="B37" s="260"/>
      <c r="C37" s="261"/>
      <c r="D37" s="259"/>
      <c r="E37" s="262" t="s">
        <v>1689</v>
      </c>
      <c r="F37" s="259"/>
      <c r="G37" s="259" t="s">
        <v>1690</v>
      </c>
      <c r="H37" s="259"/>
      <c r="I37" s="259"/>
      <c r="J37" s="259"/>
      <c r="K37" s="257"/>
    </row>
    <row r="38" s="1" customFormat="1" ht="15" customHeight="1">
      <c r="B38" s="260"/>
      <c r="C38" s="261"/>
      <c r="D38" s="259"/>
      <c r="E38" s="262" t="s">
        <v>53</v>
      </c>
      <c r="F38" s="259"/>
      <c r="G38" s="259" t="s">
        <v>1691</v>
      </c>
      <c r="H38" s="259"/>
      <c r="I38" s="259"/>
      <c r="J38" s="259"/>
      <c r="K38" s="257"/>
    </row>
    <row r="39" s="1" customFormat="1" ht="15" customHeight="1">
      <c r="B39" s="260"/>
      <c r="C39" s="261"/>
      <c r="D39" s="259"/>
      <c r="E39" s="262" t="s">
        <v>54</v>
      </c>
      <c r="F39" s="259"/>
      <c r="G39" s="259" t="s">
        <v>1692</v>
      </c>
      <c r="H39" s="259"/>
      <c r="I39" s="259"/>
      <c r="J39" s="259"/>
      <c r="K39" s="257"/>
    </row>
    <row r="40" s="1" customFormat="1" ht="15" customHeight="1">
      <c r="B40" s="260"/>
      <c r="C40" s="261"/>
      <c r="D40" s="259"/>
      <c r="E40" s="262" t="s">
        <v>157</v>
      </c>
      <c r="F40" s="259"/>
      <c r="G40" s="259" t="s">
        <v>1693</v>
      </c>
      <c r="H40" s="259"/>
      <c r="I40" s="259"/>
      <c r="J40" s="259"/>
      <c r="K40" s="257"/>
    </row>
    <row r="41" s="1" customFormat="1" ht="15" customHeight="1">
      <c r="B41" s="260"/>
      <c r="C41" s="261"/>
      <c r="D41" s="259"/>
      <c r="E41" s="262" t="s">
        <v>158</v>
      </c>
      <c r="F41" s="259"/>
      <c r="G41" s="259" t="s">
        <v>1694</v>
      </c>
      <c r="H41" s="259"/>
      <c r="I41" s="259"/>
      <c r="J41" s="259"/>
      <c r="K41" s="257"/>
    </row>
    <row r="42" s="1" customFormat="1" ht="15" customHeight="1">
      <c r="B42" s="260"/>
      <c r="C42" s="261"/>
      <c r="D42" s="259"/>
      <c r="E42" s="262" t="s">
        <v>1695</v>
      </c>
      <c r="F42" s="259"/>
      <c r="G42" s="259" t="s">
        <v>1696</v>
      </c>
      <c r="H42" s="259"/>
      <c r="I42" s="259"/>
      <c r="J42" s="259"/>
      <c r="K42" s="257"/>
    </row>
    <row r="43" s="1" customFormat="1" ht="15" customHeight="1">
      <c r="B43" s="260"/>
      <c r="C43" s="261"/>
      <c r="D43" s="259"/>
      <c r="E43" s="262"/>
      <c r="F43" s="259"/>
      <c r="G43" s="259" t="s">
        <v>1697</v>
      </c>
      <c r="H43" s="259"/>
      <c r="I43" s="259"/>
      <c r="J43" s="259"/>
      <c r="K43" s="257"/>
    </row>
    <row r="44" s="1" customFormat="1" ht="15" customHeight="1">
      <c r="B44" s="260"/>
      <c r="C44" s="261"/>
      <c r="D44" s="259"/>
      <c r="E44" s="262" t="s">
        <v>1698</v>
      </c>
      <c r="F44" s="259"/>
      <c r="G44" s="259" t="s">
        <v>1699</v>
      </c>
      <c r="H44" s="259"/>
      <c r="I44" s="259"/>
      <c r="J44" s="259"/>
      <c r="K44" s="257"/>
    </row>
    <row r="45" s="1" customFormat="1" ht="15" customHeight="1">
      <c r="B45" s="260"/>
      <c r="C45" s="261"/>
      <c r="D45" s="259"/>
      <c r="E45" s="262" t="s">
        <v>160</v>
      </c>
      <c r="F45" s="259"/>
      <c r="G45" s="259" t="s">
        <v>1700</v>
      </c>
      <c r="H45" s="259"/>
      <c r="I45" s="259"/>
      <c r="J45" s="259"/>
      <c r="K45" s="257"/>
    </row>
    <row r="46" s="1" customFormat="1" ht="12.75" customHeight="1">
      <c r="B46" s="260"/>
      <c r="C46" s="261"/>
      <c r="D46" s="259"/>
      <c r="E46" s="259"/>
      <c r="F46" s="259"/>
      <c r="G46" s="259"/>
      <c r="H46" s="259"/>
      <c r="I46" s="259"/>
      <c r="J46" s="259"/>
      <c r="K46" s="257"/>
    </row>
    <row r="47" s="1" customFormat="1" ht="15" customHeight="1">
      <c r="B47" s="260"/>
      <c r="C47" s="261"/>
      <c r="D47" s="259" t="s">
        <v>1701</v>
      </c>
      <c r="E47" s="259"/>
      <c r="F47" s="259"/>
      <c r="G47" s="259"/>
      <c r="H47" s="259"/>
      <c r="I47" s="259"/>
      <c r="J47" s="259"/>
      <c r="K47" s="257"/>
    </row>
    <row r="48" s="1" customFormat="1" ht="15" customHeight="1">
      <c r="B48" s="260"/>
      <c r="C48" s="261"/>
      <c r="D48" s="261"/>
      <c r="E48" s="259" t="s">
        <v>1702</v>
      </c>
      <c r="F48" s="259"/>
      <c r="G48" s="259"/>
      <c r="H48" s="259"/>
      <c r="I48" s="259"/>
      <c r="J48" s="259"/>
      <c r="K48" s="257"/>
    </row>
    <row r="49" s="1" customFormat="1" ht="15" customHeight="1">
      <c r="B49" s="260"/>
      <c r="C49" s="261"/>
      <c r="D49" s="261"/>
      <c r="E49" s="259" t="s">
        <v>1703</v>
      </c>
      <c r="F49" s="259"/>
      <c r="G49" s="259"/>
      <c r="H49" s="259"/>
      <c r="I49" s="259"/>
      <c r="J49" s="259"/>
      <c r="K49" s="257"/>
    </row>
    <row r="50" s="1" customFormat="1" ht="15" customHeight="1">
      <c r="B50" s="260"/>
      <c r="C50" s="261"/>
      <c r="D50" s="261"/>
      <c r="E50" s="259" t="s">
        <v>1704</v>
      </c>
      <c r="F50" s="259"/>
      <c r="G50" s="259"/>
      <c r="H50" s="259"/>
      <c r="I50" s="259"/>
      <c r="J50" s="259"/>
      <c r="K50" s="257"/>
    </row>
    <row r="51" s="1" customFormat="1" ht="15" customHeight="1">
      <c r="B51" s="260"/>
      <c r="C51" s="261"/>
      <c r="D51" s="259" t="s">
        <v>1705</v>
      </c>
      <c r="E51" s="259"/>
      <c r="F51" s="259"/>
      <c r="G51" s="259"/>
      <c r="H51" s="259"/>
      <c r="I51" s="259"/>
      <c r="J51" s="259"/>
      <c r="K51" s="257"/>
    </row>
    <row r="52" s="1" customFormat="1" ht="25.5" customHeight="1">
      <c r="B52" s="255"/>
      <c r="C52" s="256" t="s">
        <v>1706</v>
      </c>
      <c r="D52" s="256"/>
      <c r="E52" s="256"/>
      <c r="F52" s="256"/>
      <c r="G52" s="256"/>
      <c r="H52" s="256"/>
      <c r="I52" s="256"/>
      <c r="J52" s="256"/>
      <c r="K52" s="257"/>
    </row>
    <row r="53" s="1" customFormat="1" ht="5.25" customHeight="1">
      <c r="B53" s="255"/>
      <c r="C53" s="258"/>
      <c r="D53" s="258"/>
      <c r="E53" s="258"/>
      <c r="F53" s="258"/>
      <c r="G53" s="258"/>
      <c r="H53" s="258"/>
      <c r="I53" s="258"/>
      <c r="J53" s="258"/>
      <c r="K53" s="257"/>
    </row>
    <row r="54" s="1" customFormat="1" ht="15" customHeight="1">
      <c r="B54" s="255"/>
      <c r="C54" s="259" t="s">
        <v>1707</v>
      </c>
      <c r="D54" s="259"/>
      <c r="E54" s="259"/>
      <c r="F54" s="259"/>
      <c r="G54" s="259"/>
      <c r="H54" s="259"/>
      <c r="I54" s="259"/>
      <c r="J54" s="259"/>
      <c r="K54" s="257"/>
    </row>
    <row r="55" s="1" customFormat="1" ht="15" customHeight="1">
      <c r="B55" s="255"/>
      <c r="C55" s="259" t="s">
        <v>1708</v>
      </c>
      <c r="D55" s="259"/>
      <c r="E55" s="259"/>
      <c r="F55" s="259"/>
      <c r="G55" s="259"/>
      <c r="H55" s="259"/>
      <c r="I55" s="259"/>
      <c r="J55" s="259"/>
      <c r="K55" s="257"/>
    </row>
    <row r="56" s="1" customFormat="1" ht="12.75" customHeight="1">
      <c r="B56" s="255"/>
      <c r="C56" s="259"/>
      <c r="D56" s="259"/>
      <c r="E56" s="259"/>
      <c r="F56" s="259"/>
      <c r="G56" s="259"/>
      <c r="H56" s="259"/>
      <c r="I56" s="259"/>
      <c r="J56" s="259"/>
      <c r="K56" s="257"/>
    </row>
    <row r="57" s="1" customFormat="1" ht="15" customHeight="1">
      <c r="B57" s="255"/>
      <c r="C57" s="259" t="s">
        <v>1709</v>
      </c>
      <c r="D57" s="259"/>
      <c r="E57" s="259"/>
      <c r="F57" s="259"/>
      <c r="G57" s="259"/>
      <c r="H57" s="259"/>
      <c r="I57" s="259"/>
      <c r="J57" s="259"/>
      <c r="K57" s="257"/>
    </row>
    <row r="58" s="1" customFormat="1" ht="15" customHeight="1">
      <c r="B58" s="255"/>
      <c r="C58" s="261"/>
      <c r="D58" s="259" t="s">
        <v>1710</v>
      </c>
      <c r="E58" s="259"/>
      <c r="F58" s="259"/>
      <c r="G58" s="259"/>
      <c r="H58" s="259"/>
      <c r="I58" s="259"/>
      <c r="J58" s="259"/>
      <c r="K58" s="257"/>
    </row>
    <row r="59" s="1" customFormat="1" ht="15" customHeight="1">
      <c r="B59" s="255"/>
      <c r="C59" s="261"/>
      <c r="D59" s="259" t="s">
        <v>1711</v>
      </c>
      <c r="E59" s="259"/>
      <c r="F59" s="259"/>
      <c r="G59" s="259"/>
      <c r="H59" s="259"/>
      <c r="I59" s="259"/>
      <c r="J59" s="259"/>
      <c r="K59" s="257"/>
    </row>
    <row r="60" s="1" customFormat="1" ht="15" customHeight="1">
      <c r="B60" s="255"/>
      <c r="C60" s="261"/>
      <c r="D60" s="259" t="s">
        <v>1712</v>
      </c>
      <c r="E60" s="259"/>
      <c r="F60" s="259"/>
      <c r="G60" s="259"/>
      <c r="H60" s="259"/>
      <c r="I60" s="259"/>
      <c r="J60" s="259"/>
      <c r="K60" s="257"/>
    </row>
    <row r="61" s="1" customFormat="1" ht="15" customHeight="1">
      <c r="B61" s="255"/>
      <c r="C61" s="261"/>
      <c r="D61" s="259" t="s">
        <v>1713</v>
      </c>
      <c r="E61" s="259"/>
      <c r="F61" s="259"/>
      <c r="G61" s="259"/>
      <c r="H61" s="259"/>
      <c r="I61" s="259"/>
      <c r="J61" s="259"/>
      <c r="K61" s="257"/>
    </row>
    <row r="62" s="1" customFormat="1" ht="15" customHeight="1">
      <c r="B62" s="255"/>
      <c r="C62" s="261"/>
      <c r="D62" s="264" t="s">
        <v>1714</v>
      </c>
      <c r="E62" s="264"/>
      <c r="F62" s="264"/>
      <c r="G62" s="264"/>
      <c r="H62" s="264"/>
      <c r="I62" s="264"/>
      <c r="J62" s="264"/>
      <c r="K62" s="257"/>
    </row>
    <row r="63" s="1" customFormat="1" ht="15" customHeight="1">
      <c r="B63" s="255"/>
      <c r="C63" s="261"/>
      <c r="D63" s="259" t="s">
        <v>1715</v>
      </c>
      <c r="E63" s="259"/>
      <c r="F63" s="259"/>
      <c r="G63" s="259"/>
      <c r="H63" s="259"/>
      <c r="I63" s="259"/>
      <c r="J63" s="259"/>
      <c r="K63" s="257"/>
    </row>
    <row r="64" s="1" customFormat="1" ht="12.75" customHeight="1">
      <c r="B64" s="255"/>
      <c r="C64" s="261"/>
      <c r="D64" s="261"/>
      <c r="E64" s="265"/>
      <c r="F64" s="261"/>
      <c r="G64" s="261"/>
      <c r="H64" s="261"/>
      <c r="I64" s="261"/>
      <c r="J64" s="261"/>
      <c r="K64" s="257"/>
    </row>
    <row r="65" s="1" customFormat="1" ht="15" customHeight="1">
      <c r="B65" s="255"/>
      <c r="C65" s="261"/>
      <c r="D65" s="259" t="s">
        <v>1716</v>
      </c>
      <c r="E65" s="259"/>
      <c r="F65" s="259"/>
      <c r="G65" s="259"/>
      <c r="H65" s="259"/>
      <c r="I65" s="259"/>
      <c r="J65" s="259"/>
      <c r="K65" s="257"/>
    </row>
    <row r="66" s="1" customFormat="1" ht="15" customHeight="1">
      <c r="B66" s="255"/>
      <c r="C66" s="261"/>
      <c r="D66" s="264" t="s">
        <v>1717</v>
      </c>
      <c r="E66" s="264"/>
      <c r="F66" s="264"/>
      <c r="G66" s="264"/>
      <c r="H66" s="264"/>
      <c r="I66" s="264"/>
      <c r="J66" s="264"/>
      <c r="K66" s="257"/>
    </row>
    <row r="67" s="1" customFormat="1" ht="15" customHeight="1">
      <c r="B67" s="255"/>
      <c r="C67" s="261"/>
      <c r="D67" s="259" t="s">
        <v>1718</v>
      </c>
      <c r="E67" s="259"/>
      <c r="F67" s="259"/>
      <c r="G67" s="259"/>
      <c r="H67" s="259"/>
      <c r="I67" s="259"/>
      <c r="J67" s="259"/>
      <c r="K67" s="257"/>
    </row>
    <row r="68" s="1" customFormat="1" ht="15" customHeight="1">
      <c r="B68" s="255"/>
      <c r="C68" s="261"/>
      <c r="D68" s="259" t="s">
        <v>1719</v>
      </c>
      <c r="E68" s="259"/>
      <c r="F68" s="259"/>
      <c r="G68" s="259"/>
      <c r="H68" s="259"/>
      <c r="I68" s="259"/>
      <c r="J68" s="259"/>
      <c r="K68" s="257"/>
    </row>
    <row r="69" s="1" customFormat="1" ht="15" customHeight="1">
      <c r="B69" s="255"/>
      <c r="C69" s="261"/>
      <c r="D69" s="259" t="s">
        <v>1720</v>
      </c>
      <c r="E69" s="259"/>
      <c r="F69" s="259"/>
      <c r="G69" s="259"/>
      <c r="H69" s="259"/>
      <c r="I69" s="259"/>
      <c r="J69" s="259"/>
      <c r="K69" s="257"/>
    </row>
    <row r="70" s="1" customFormat="1" ht="15" customHeight="1">
      <c r="B70" s="255"/>
      <c r="C70" s="261"/>
      <c r="D70" s="259" t="s">
        <v>1721</v>
      </c>
      <c r="E70" s="259"/>
      <c r="F70" s="259"/>
      <c r="G70" s="259"/>
      <c r="H70" s="259"/>
      <c r="I70" s="259"/>
      <c r="J70" s="259"/>
      <c r="K70" s="257"/>
    </row>
    <row r="71" s="1" customFormat="1" ht="12.75" customHeight="1">
      <c r="B71" s="266"/>
      <c r="C71" s="267"/>
      <c r="D71" s="267"/>
      <c r="E71" s="267"/>
      <c r="F71" s="267"/>
      <c r="G71" s="267"/>
      <c r="H71" s="267"/>
      <c r="I71" s="267"/>
      <c r="J71" s="267"/>
      <c r="K71" s="268"/>
    </row>
    <row r="72" s="1" customFormat="1" ht="18.75" customHeight="1">
      <c r="B72" s="269"/>
      <c r="C72" s="269"/>
      <c r="D72" s="269"/>
      <c r="E72" s="269"/>
      <c r="F72" s="269"/>
      <c r="G72" s="269"/>
      <c r="H72" s="269"/>
      <c r="I72" s="269"/>
      <c r="J72" s="269"/>
      <c r="K72" s="270"/>
    </row>
    <row r="73" s="1" customFormat="1" ht="18.75" customHeight="1">
      <c r="B73" s="270"/>
      <c r="C73" s="270"/>
      <c r="D73" s="270"/>
      <c r="E73" s="270"/>
      <c r="F73" s="270"/>
      <c r="G73" s="270"/>
      <c r="H73" s="270"/>
      <c r="I73" s="270"/>
      <c r="J73" s="270"/>
      <c r="K73" s="270"/>
    </row>
    <row r="74" s="1" customFormat="1" ht="7.5" customHeight="1">
      <c r="B74" s="271"/>
      <c r="C74" s="272"/>
      <c r="D74" s="272"/>
      <c r="E74" s="272"/>
      <c r="F74" s="272"/>
      <c r="G74" s="272"/>
      <c r="H74" s="272"/>
      <c r="I74" s="272"/>
      <c r="J74" s="272"/>
      <c r="K74" s="273"/>
    </row>
    <row r="75" s="1" customFormat="1" ht="45" customHeight="1">
      <c r="B75" s="274"/>
      <c r="C75" s="275" t="s">
        <v>1722</v>
      </c>
      <c r="D75" s="275"/>
      <c r="E75" s="275"/>
      <c r="F75" s="275"/>
      <c r="G75" s="275"/>
      <c r="H75" s="275"/>
      <c r="I75" s="275"/>
      <c r="J75" s="275"/>
      <c r="K75" s="276"/>
    </row>
    <row r="76" s="1" customFormat="1" ht="17.25" customHeight="1">
      <c r="B76" s="274"/>
      <c r="C76" s="277" t="s">
        <v>1723</v>
      </c>
      <c r="D76" s="277"/>
      <c r="E76" s="277"/>
      <c r="F76" s="277" t="s">
        <v>1724</v>
      </c>
      <c r="G76" s="278"/>
      <c r="H76" s="277" t="s">
        <v>54</v>
      </c>
      <c r="I76" s="277" t="s">
        <v>57</v>
      </c>
      <c r="J76" s="277" t="s">
        <v>1725</v>
      </c>
      <c r="K76" s="276"/>
    </row>
    <row r="77" s="1" customFormat="1" ht="17.25" customHeight="1">
      <c r="B77" s="274"/>
      <c r="C77" s="279" t="s">
        <v>1726</v>
      </c>
      <c r="D77" s="279"/>
      <c r="E77" s="279"/>
      <c r="F77" s="280" t="s">
        <v>1727</v>
      </c>
      <c r="G77" s="281"/>
      <c r="H77" s="279"/>
      <c r="I77" s="279"/>
      <c r="J77" s="279" t="s">
        <v>1728</v>
      </c>
      <c r="K77" s="276"/>
    </row>
    <row r="78" s="1" customFormat="1" ht="5.25" customHeight="1">
      <c r="B78" s="274"/>
      <c r="C78" s="282"/>
      <c r="D78" s="282"/>
      <c r="E78" s="282"/>
      <c r="F78" s="282"/>
      <c r="G78" s="283"/>
      <c r="H78" s="282"/>
      <c r="I78" s="282"/>
      <c r="J78" s="282"/>
      <c r="K78" s="276"/>
    </row>
    <row r="79" s="1" customFormat="1" ht="15" customHeight="1">
      <c r="B79" s="274"/>
      <c r="C79" s="262" t="s">
        <v>53</v>
      </c>
      <c r="D79" s="284"/>
      <c r="E79" s="284"/>
      <c r="F79" s="285" t="s">
        <v>1729</v>
      </c>
      <c r="G79" s="286"/>
      <c r="H79" s="262" t="s">
        <v>1730</v>
      </c>
      <c r="I79" s="262" t="s">
        <v>1731</v>
      </c>
      <c r="J79" s="262">
        <v>20</v>
      </c>
      <c r="K79" s="276"/>
    </row>
    <row r="80" s="1" customFormat="1" ht="15" customHeight="1">
      <c r="B80" s="274"/>
      <c r="C80" s="262" t="s">
        <v>1732</v>
      </c>
      <c r="D80" s="262"/>
      <c r="E80" s="262"/>
      <c r="F80" s="285" t="s">
        <v>1729</v>
      </c>
      <c r="G80" s="286"/>
      <c r="H80" s="262" t="s">
        <v>1733</v>
      </c>
      <c r="I80" s="262" t="s">
        <v>1731</v>
      </c>
      <c r="J80" s="262">
        <v>120</v>
      </c>
      <c r="K80" s="276"/>
    </row>
    <row r="81" s="1" customFormat="1" ht="15" customHeight="1">
      <c r="B81" s="287"/>
      <c r="C81" s="262" t="s">
        <v>1734</v>
      </c>
      <c r="D81" s="262"/>
      <c r="E81" s="262"/>
      <c r="F81" s="285" t="s">
        <v>1735</v>
      </c>
      <c r="G81" s="286"/>
      <c r="H81" s="262" t="s">
        <v>1736</v>
      </c>
      <c r="I81" s="262" t="s">
        <v>1731</v>
      </c>
      <c r="J81" s="262">
        <v>50</v>
      </c>
      <c r="K81" s="276"/>
    </row>
    <row r="82" s="1" customFormat="1" ht="15" customHeight="1">
      <c r="B82" s="287"/>
      <c r="C82" s="262" t="s">
        <v>1737</v>
      </c>
      <c r="D82" s="262"/>
      <c r="E82" s="262"/>
      <c r="F82" s="285" t="s">
        <v>1729</v>
      </c>
      <c r="G82" s="286"/>
      <c r="H82" s="262" t="s">
        <v>1738</v>
      </c>
      <c r="I82" s="262" t="s">
        <v>1739</v>
      </c>
      <c r="J82" s="262"/>
      <c r="K82" s="276"/>
    </row>
    <row r="83" s="1" customFormat="1" ht="15" customHeight="1">
      <c r="B83" s="287"/>
      <c r="C83" s="288" t="s">
        <v>1740</v>
      </c>
      <c r="D83" s="288"/>
      <c r="E83" s="288"/>
      <c r="F83" s="289" t="s">
        <v>1735</v>
      </c>
      <c r="G83" s="288"/>
      <c r="H83" s="288" t="s">
        <v>1741</v>
      </c>
      <c r="I83" s="288" t="s">
        <v>1731</v>
      </c>
      <c r="J83" s="288">
        <v>15</v>
      </c>
      <c r="K83" s="276"/>
    </row>
    <row r="84" s="1" customFormat="1" ht="15" customHeight="1">
      <c r="B84" s="287"/>
      <c r="C84" s="288" t="s">
        <v>1742</v>
      </c>
      <c r="D84" s="288"/>
      <c r="E84" s="288"/>
      <c r="F84" s="289" t="s">
        <v>1735</v>
      </c>
      <c r="G84" s="288"/>
      <c r="H84" s="288" t="s">
        <v>1743</v>
      </c>
      <c r="I84" s="288" t="s">
        <v>1731</v>
      </c>
      <c r="J84" s="288">
        <v>15</v>
      </c>
      <c r="K84" s="276"/>
    </row>
    <row r="85" s="1" customFormat="1" ht="15" customHeight="1">
      <c r="B85" s="287"/>
      <c r="C85" s="288" t="s">
        <v>1744</v>
      </c>
      <c r="D85" s="288"/>
      <c r="E85" s="288"/>
      <c r="F85" s="289" t="s">
        <v>1735</v>
      </c>
      <c r="G85" s="288"/>
      <c r="H85" s="288" t="s">
        <v>1745</v>
      </c>
      <c r="I85" s="288" t="s">
        <v>1731</v>
      </c>
      <c r="J85" s="288">
        <v>20</v>
      </c>
      <c r="K85" s="276"/>
    </row>
    <row r="86" s="1" customFormat="1" ht="15" customHeight="1">
      <c r="B86" s="287"/>
      <c r="C86" s="288" t="s">
        <v>1746</v>
      </c>
      <c r="D86" s="288"/>
      <c r="E86" s="288"/>
      <c r="F86" s="289" t="s">
        <v>1735</v>
      </c>
      <c r="G86" s="288"/>
      <c r="H86" s="288" t="s">
        <v>1747</v>
      </c>
      <c r="I86" s="288" t="s">
        <v>1731</v>
      </c>
      <c r="J86" s="288">
        <v>20</v>
      </c>
      <c r="K86" s="276"/>
    </row>
    <row r="87" s="1" customFormat="1" ht="15" customHeight="1">
      <c r="B87" s="287"/>
      <c r="C87" s="262" t="s">
        <v>1748</v>
      </c>
      <c r="D87" s="262"/>
      <c r="E87" s="262"/>
      <c r="F87" s="285" t="s">
        <v>1735</v>
      </c>
      <c r="G87" s="286"/>
      <c r="H87" s="262" t="s">
        <v>1749</v>
      </c>
      <c r="I87" s="262" t="s">
        <v>1731</v>
      </c>
      <c r="J87" s="262">
        <v>50</v>
      </c>
      <c r="K87" s="276"/>
    </row>
    <row r="88" s="1" customFormat="1" ht="15" customHeight="1">
      <c r="B88" s="287"/>
      <c r="C88" s="262" t="s">
        <v>1750</v>
      </c>
      <c r="D88" s="262"/>
      <c r="E88" s="262"/>
      <c r="F88" s="285" t="s">
        <v>1735</v>
      </c>
      <c r="G88" s="286"/>
      <c r="H88" s="262" t="s">
        <v>1751</v>
      </c>
      <c r="I88" s="262" t="s">
        <v>1731</v>
      </c>
      <c r="J88" s="262">
        <v>20</v>
      </c>
      <c r="K88" s="276"/>
    </row>
    <row r="89" s="1" customFormat="1" ht="15" customHeight="1">
      <c r="B89" s="287"/>
      <c r="C89" s="262" t="s">
        <v>1752</v>
      </c>
      <c r="D89" s="262"/>
      <c r="E89" s="262"/>
      <c r="F89" s="285" t="s">
        <v>1735</v>
      </c>
      <c r="G89" s="286"/>
      <c r="H89" s="262" t="s">
        <v>1753</v>
      </c>
      <c r="I89" s="262" t="s">
        <v>1731</v>
      </c>
      <c r="J89" s="262">
        <v>20</v>
      </c>
      <c r="K89" s="276"/>
    </row>
    <row r="90" s="1" customFormat="1" ht="15" customHeight="1">
      <c r="B90" s="287"/>
      <c r="C90" s="262" t="s">
        <v>1754</v>
      </c>
      <c r="D90" s="262"/>
      <c r="E90" s="262"/>
      <c r="F90" s="285" t="s">
        <v>1735</v>
      </c>
      <c r="G90" s="286"/>
      <c r="H90" s="262" t="s">
        <v>1755</v>
      </c>
      <c r="I90" s="262" t="s">
        <v>1731</v>
      </c>
      <c r="J90" s="262">
        <v>50</v>
      </c>
      <c r="K90" s="276"/>
    </row>
    <row r="91" s="1" customFormat="1" ht="15" customHeight="1">
      <c r="B91" s="287"/>
      <c r="C91" s="262" t="s">
        <v>1756</v>
      </c>
      <c r="D91" s="262"/>
      <c r="E91" s="262"/>
      <c r="F91" s="285" t="s">
        <v>1735</v>
      </c>
      <c r="G91" s="286"/>
      <c r="H91" s="262" t="s">
        <v>1756</v>
      </c>
      <c r="I91" s="262" t="s">
        <v>1731</v>
      </c>
      <c r="J91" s="262">
        <v>50</v>
      </c>
      <c r="K91" s="276"/>
    </row>
    <row r="92" s="1" customFormat="1" ht="15" customHeight="1">
      <c r="B92" s="287"/>
      <c r="C92" s="262" t="s">
        <v>1757</v>
      </c>
      <c r="D92" s="262"/>
      <c r="E92" s="262"/>
      <c r="F92" s="285" t="s">
        <v>1735</v>
      </c>
      <c r="G92" s="286"/>
      <c r="H92" s="262" t="s">
        <v>1758</v>
      </c>
      <c r="I92" s="262" t="s">
        <v>1731</v>
      </c>
      <c r="J92" s="262">
        <v>255</v>
      </c>
      <c r="K92" s="276"/>
    </row>
    <row r="93" s="1" customFormat="1" ht="15" customHeight="1">
      <c r="B93" s="287"/>
      <c r="C93" s="262" t="s">
        <v>1759</v>
      </c>
      <c r="D93" s="262"/>
      <c r="E93" s="262"/>
      <c r="F93" s="285" t="s">
        <v>1729</v>
      </c>
      <c r="G93" s="286"/>
      <c r="H93" s="262" t="s">
        <v>1760</v>
      </c>
      <c r="I93" s="262" t="s">
        <v>1761</v>
      </c>
      <c r="J93" s="262"/>
      <c r="K93" s="276"/>
    </row>
    <row r="94" s="1" customFormat="1" ht="15" customHeight="1">
      <c r="B94" s="287"/>
      <c r="C94" s="262" t="s">
        <v>1762</v>
      </c>
      <c r="D94" s="262"/>
      <c r="E94" s="262"/>
      <c r="F94" s="285" t="s">
        <v>1729</v>
      </c>
      <c r="G94" s="286"/>
      <c r="H94" s="262" t="s">
        <v>1763</v>
      </c>
      <c r="I94" s="262" t="s">
        <v>1764</v>
      </c>
      <c r="J94" s="262"/>
      <c r="K94" s="276"/>
    </row>
    <row r="95" s="1" customFormat="1" ht="15" customHeight="1">
      <c r="B95" s="287"/>
      <c r="C95" s="262" t="s">
        <v>1765</v>
      </c>
      <c r="D95" s="262"/>
      <c r="E95" s="262"/>
      <c r="F95" s="285" t="s">
        <v>1729</v>
      </c>
      <c r="G95" s="286"/>
      <c r="H95" s="262" t="s">
        <v>1765</v>
      </c>
      <c r="I95" s="262" t="s">
        <v>1764</v>
      </c>
      <c r="J95" s="262"/>
      <c r="K95" s="276"/>
    </row>
    <row r="96" s="1" customFormat="1" ht="15" customHeight="1">
      <c r="B96" s="287"/>
      <c r="C96" s="262" t="s">
        <v>38</v>
      </c>
      <c r="D96" s="262"/>
      <c r="E96" s="262"/>
      <c r="F96" s="285" t="s">
        <v>1729</v>
      </c>
      <c r="G96" s="286"/>
      <c r="H96" s="262" t="s">
        <v>1766</v>
      </c>
      <c r="I96" s="262" t="s">
        <v>1764</v>
      </c>
      <c r="J96" s="262"/>
      <c r="K96" s="276"/>
    </row>
    <row r="97" s="1" customFormat="1" ht="15" customHeight="1">
      <c r="B97" s="287"/>
      <c r="C97" s="262" t="s">
        <v>48</v>
      </c>
      <c r="D97" s="262"/>
      <c r="E97" s="262"/>
      <c r="F97" s="285" t="s">
        <v>1729</v>
      </c>
      <c r="G97" s="286"/>
      <c r="H97" s="262" t="s">
        <v>1767</v>
      </c>
      <c r="I97" s="262" t="s">
        <v>1764</v>
      </c>
      <c r="J97" s="262"/>
      <c r="K97" s="276"/>
    </row>
    <row r="98" s="1" customFormat="1" ht="15" customHeight="1">
      <c r="B98" s="290"/>
      <c r="C98" s="291"/>
      <c r="D98" s="291"/>
      <c r="E98" s="291"/>
      <c r="F98" s="291"/>
      <c r="G98" s="291"/>
      <c r="H98" s="291"/>
      <c r="I98" s="291"/>
      <c r="J98" s="291"/>
      <c r="K98" s="292"/>
    </row>
    <row r="99" s="1" customFormat="1" ht="18.75" customHeight="1">
      <c r="B99" s="293"/>
      <c r="C99" s="294"/>
      <c r="D99" s="294"/>
      <c r="E99" s="294"/>
      <c r="F99" s="294"/>
      <c r="G99" s="294"/>
      <c r="H99" s="294"/>
      <c r="I99" s="294"/>
      <c r="J99" s="294"/>
      <c r="K99" s="293"/>
    </row>
    <row r="100" s="1" customFormat="1" ht="18.75" customHeight="1">
      <c r="B100" s="270"/>
      <c r="C100" s="270"/>
      <c r="D100" s="270"/>
      <c r="E100" s="270"/>
      <c r="F100" s="270"/>
      <c r="G100" s="270"/>
      <c r="H100" s="270"/>
      <c r="I100" s="270"/>
      <c r="J100" s="270"/>
      <c r="K100" s="270"/>
    </row>
    <row r="101" s="1" customFormat="1" ht="7.5" customHeight="1">
      <c r="B101" s="271"/>
      <c r="C101" s="272"/>
      <c r="D101" s="272"/>
      <c r="E101" s="272"/>
      <c r="F101" s="272"/>
      <c r="G101" s="272"/>
      <c r="H101" s="272"/>
      <c r="I101" s="272"/>
      <c r="J101" s="272"/>
      <c r="K101" s="273"/>
    </row>
    <row r="102" s="1" customFormat="1" ht="45" customHeight="1">
      <c r="B102" s="274"/>
      <c r="C102" s="275" t="s">
        <v>1768</v>
      </c>
      <c r="D102" s="275"/>
      <c r="E102" s="275"/>
      <c r="F102" s="275"/>
      <c r="G102" s="275"/>
      <c r="H102" s="275"/>
      <c r="I102" s="275"/>
      <c r="J102" s="275"/>
      <c r="K102" s="276"/>
    </row>
    <row r="103" s="1" customFormat="1" ht="17.25" customHeight="1">
      <c r="B103" s="274"/>
      <c r="C103" s="277" t="s">
        <v>1723</v>
      </c>
      <c r="D103" s="277"/>
      <c r="E103" s="277"/>
      <c r="F103" s="277" t="s">
        <v>1724</v>
      </c>
      <c r="G103" s="278"/>
      <c r="H103" s="277" t="s">
        <v>54</v>
      </c>
      <c r="I103" s="277" t="s">
        <v>57</v>
      </c>
      <c r="J103" s="277" t="s">
        <v>1725</v>
      </c>
      <c r="K103" s="276"/>
    </row>
    <row r="104" s="1" customFormat="1" ht="17.25" customHeight="1">
      <c r="B104" s="274"/>
      <c r="C104" s="279" t="s">
        <v>1726</v>
      </c>
      <c r="D104" s="279"/>
      <c r="E104" s="279"/>
      <c r="F104" s="280" t="s">
        <v>1727</v>
      </c>
      <c r="G104" s="281"/>
      <c r="H104" s="279"/>
      <c r="I104" s="279"/>
      <c r="J104" s="279" t="s">
        <v>1728</v>
      </c>
      <c r="K104" s="276"/>
    </row>
    <row r="105" s="1" customFormat="1" ht="5.25" customHeight="1">
      <c r="B105" s="274"/>
      <c r="C105" s="277"/>
      <c r="D105" s="277"/>
      <c r="E105" s="277"/>
      <c r="F105" s="277"/>
      <c r="G105" s="295"/>
      <c r="H105" s="277"/>
      <c r="I105" s="277"/>
      <c r="J105" s="277"/>
      <c r="K105" s="276"/>
    </row>
    <row r="106" s="1" customFormat="1" ht="15" customHeight="1">
      <c r="B106" s="274"/>
      <c r="C106" s="262" t="s">
        <v>53</v>
      </c>
      <c r="D106" s="284"/>
      <c r="E106" s="284"/>
      <c r="F106" s="285" t="s">
        <v>1729</v>
      </c>
      <c r="G106" s="262"/>
      <c r="H106" s="262" t="s">
        <v>1769</v>
      </c>
      <c r="I106" s="262" t="s">
        <v>1731</v>
      </c>
      <c r="J106" s="262">
        <v>20</v>
      </c>
      <c r="K106" s="276"/>
    </row>
    <row r="107" s="1" customFormat="1" ht="15" customHeight="1">
      <c r="B107" s="274"/>
      <c r="C107" s="262" t="s">
        <v>1732</v>
      </c>
      <c r="D107" s="262"/>
      <c r="E107" s="262"/>
      <c r="F107" s="285" t="s">
        <v>1729</v>
      </c>
      <c r="G107" s="262"/>
      <c r="H107" s="262" t="s">
        <v>1769</v>
      </c>
      <c r="I107" s="262" t="s">
        <v>1731</v>
      </c>
      <c r="J107" s="262">
        <v>120</v>
      </c>
      <c r="K107" s="276"/>
    </row>
    <row r="108" s="1" customFormat="1" ht="15" customHeight="1">
      <c r="B108" s="287"/>
      <c r="C108" s="262" t="s">
        <v>1734</v>
      </c>
      <c r="D108" s="262"/>
      <c r="E108" s="262"/>
      <c r="F108" s="285" t="s">
        <v>1735</v>
      </c>
      <c r="G108" s="262"/>
      <c r="H108" s="262" t="s">
        <v>1769</v>
      </c>
      <c r="I108" s="262" t="s">
        <v>1731</v>
      </c>
      <c r="J108" s="262">
        <v>50</v>
      </c>
      <c r="K108" s="276"/>
    </row>
    <row r="109" s="1" customFormat="1" ht="15" customHeight="1">
      <c r="B109" s="287"/>
      <c r="C109" s="262" t="s">
        <v>1737</v>
      </c>
      <c r="D109" s="262"/>
      <c r="E109" s="262"/>
      <c r="F109" s="285" t="s">
        <v>1729</v>
      </c>
      <c r="G109" s="262"/>
      <c r="H109" s="262" t="s">
        <v>1769</v>
      </c>
      <c r="I109" s="262" t="s">
        <v>1739</v>
      </c>
      <c r="J109" s="262"/>
      <c r="K109" s="276"/>
    </row>
    <row r="110" s="1" customFormat="1" ht="15" customHeight="1">
      <c r="B110" s="287"/>
      <c r="C110" s="262" t="s">
        <v>1748</v>
      </c>
      <c r="D110" s="262"/>
      <c r="E110" s="262"/>
      <c r="F110" s="285" t="s">
        <v>1735</v>
      </c>
      <c r="G110" s="262"/>
      <c r="H110" s="262" t="s">
        <v>1769</v>
      </c>
      <c r="I110" s="262" t="s">
        <v>1731</v>
      </c>
      <c r="J110" s="262">
        <v>50</v>
      </c>
      <c r="K110" s="276"/>
    </row>
    <row r="111" s="1" customFormat="1" ht="15" customHeight="1">
      <c r="B111" s="287"/>
      <c r="C111" s="262" t="s">
        <v>1756</v>
      </c>
      <c r="D111" s="262"/>
      <c r="E111" s="262"/>
      <c r="F111" s="285" t="s">
        <v>1735</v>
      </c>
      <c r="G111" s="262"/>
      <c r="H111" s="262" t="s">
        <v>1769</v>
      </c>
      <c r="I111" s="262" t="s">
        <v>1731</v>
      </c>
      <c r="J111" s="262">
        <v>50</v>
      </c>
      <c r="K111" s="276"/>
    </row>
    <row r="112" s="1" customFormat="1" ht="15" customHeight="1">
      <c r="B112" s="287"/>
      <c r="C112" s="262" t="s">
        <v>1754</v>
      </c>
      <c r="D112" s="262"/>
      <c r="E112" s="262"/>
      <c r="F112" s="285" t="s">
        <v>1735</v>
      </c>
      <c r="G112" s="262"/>
      <c r="H112" s="262" t="s">
        <v>1769</v>
      </c>
      <c r="I112" s="262" t="s">
        <v>1731</v>
      </c>
      <c r="J112" s="262">
        <v>50</v>
      </c>
      <c r="K112" s="276"/>
    </row>
    <row r="113" s="1" customFormat="1" ht="15" customHeight="1">
      <c r="B113" s="287"/>
      <c r="C113" s="262" t="s">
        <v>53</v>
      </c>
      <c r="D113" s="262"/>
      <c r="E113" s="262"/>
      <c r="F113" s="285" t="s">
        <v>1729</v>
      </c>
      <c r="G113" s="262"/>
      <c r="H113" s="262" t="s">
        <v>1770</v>
      </c>
      <c r="I113" s="262" t="s">
        <v>1731</v>
      </c>
      <c r="J113" s="262">
        <v>20</v>
      </c>
      <c r="K113" s="276"/>
    </row>
    <row r="114" s="1" customFormat="1" ht="15" customHeight="1">
      <c r="B114" s="287"/>
      <c r="C114" s="262" t="s">
        <v>1771</v>
      </c>
      <c r="D114" s="262"/>
      <c r="E114" s="262"/>
      <c r="F114" s="285" t="s">
        <v>1729</v>
      </c>
      <c r="G114" s="262"/>
      <c r="H114" s="262" t="s">
        <v>1772</v>
      </c>
      <c r="I114" s="262" t="s">
        <v>1731</v>
      </c>
      <c r="J114" s="262">
        <v>120</v>
      </c>
      <c r="K114" s="276"/>
    </row>
    <row r="115" s="1" customFormat="1" ht="15" customHeight="1">
      <c r="B115" s="287"/>
      <c r="C115" s="262" t="s">
        <v>38</v>
      </c>
      <c r="D115" s="262"/>
      <c r="E115" s="262"/>
      <c r="F115" s="285" t="s">
        <v>1729</v>
      </c>
      <c r="G115" s="262"/>
      <c r="H115" s="262" t="s">
        <v>1773</v>
      </c>
      <c r="I115" s="262" t="s">
        <v>1764</v>
      </c>
      <c r="J115" s="262"/>
      <c r="K115" s="276"/>
    </row>
    <row r="116" s="1" customFormat="1" ht="15" customHeight="1">
      <c r="B116" s="287"/>
      <c r="C116" s="262" t="s">
        <v>48</v>
      </c>
      <c r="D116" s="262"/>
      <c r="E116" s="262"/>
      <c r="F116" s="285" t="s">
        <v>1729</v>
      </c>
      <c r="G116" s="262"/>
      <c r="H116" s="262" t="s">
        <v>1774</v>
      </c>
      <c r="I116" s="262" t="s">
        <v>1764</v>
      </c>
      <c r="J116" s="262"/>
      <c r="K116" s="276"/>
    </row>
    <row r="117" s="1" customFormat="1" ht="15" customHeight="1">
      <c r="B117" s="287"/>
      <c r="C117" s="262" t="s">
        <v>57</v>
      </c>
      <c r="D117" s="262"/>
      <c r="E117" s="262"/>
      <c r="F117" s="285" t="s">
        <v>1729</v>
      </c>
      <c r="G117" s="262"/>
      <c r="H117" s="262" t="s">
        <v>1775</v>
      </c>
      <c r="I117" s="262" t="s">
        <v>1776</v>
      </c>
      <c r="J117" s="262"/>
      <c r="K117" s="276"/>
    </row>
    <row r="118" s="1" customFormat="1" ht="15" customHeight="1">
      <c r="B118" s="290"/>
      <c r="C118" s="296"/>
      <c r="D118" s="296"/>
      <c r="E118" s="296"/>
      <c r="F118" s="296"/>
      <c r="G118" s="296"/>
      <c r="H118" s="296"/>
      <c r="I118" s="296"/>
      <c r="J118" s="296"/>
      <c r="K118" s="292"/>
    </row>
    <row r="119" s="1" customFormat="1" ht="18.75" customHeight="1">
      <c r="B119" s="297"/>
      <c r="C119" s="298"/>
      <c r="D119" s="298"/>
      <c r="E119" s="298"/>
      <c r="F119" s="299"/>
      <c r="G119" s="298"/>
      <c r="H119" s="298"/>
      <c r="I119" s="298"/>
      <c r="J119" s="298"/>
      <c r="K119" s="297"/>
    </row>
    <row r="120" s="1" customFormat="1" ht="18.75" customHeight="1">
      <c r="B120" s="270"/>
      <c r="C120" s="270"/>
      <c r="D120" s="270"/>
      <c r="E120" s="270"/>
      <c r="F120" s="270"/>
      <c r="G120" s="270"/>
      <c r="H120" s="270"/>
      <c r="I120" s="270"/>
      <c r="J120" s="270"/>
      <c r="K120" s="270"/>
    </row>
    <row r="121" s="1" customFormat="1" ht="7.5" customHeight="1">
      <c r="B121" s="300"/>
      <c r="C121" s="301"/>
      <c r="D121" s="301"/>
      <c r="E121" s="301"/>
      <c r="F121" s="301"/>
      <c r="G121" s="301"/>
      <c r="H121" s="301"/>
      <c r="I121" s="301"/>
      <c r="J121" s="301"/>
      <c r="K121" s="302"/>
    </row>
    <row r="122" s="1" customFormat="1" ht="45" customHeight="1">
      <c r="B122" s="303"/>
      <c r="C122" s="253" t="s">
        <v>1777</v>
      </c>
      <c r="D122" s="253"/>
      <c r="E122" s="253"/>
      <c r="F122" s="253"/>
      <c r="G122" s="253"/>
      <c r="H122" s="253"/>
      <c r="I122" s="253"/>
      <c r="J122" s="253"/>
      <c r="K122" s="304"/>
    </row>
    <row r="123" s="1" customFormat="1" ht="17.25" customHeight="1">
      <c r="B123" s="305"/>
      <c r="C123" s="277" t="s">
        <v>1723</v>
      </c>
      <c r="D123" s="277"/>
      <c r="E123" s="277"/>
      <c r="F123" s="277" t="s">
        <v>1724</v>
      </c>
      <c r="G123" s="278"/>
      <c r="H123" s="277" t="s">
        <v>54</v>
      </c>
      <c r="I123" s="277" t="s">
        <v>57</v>
      </c>
      <c r="J123" s="277" t="s">
        <v>1725</v>
      </c>
      <c r="K123" s="306"/>
    </row>
    <row r="124" s="1" customFormat="1" ht="17.25" customHeight="1">
      <c r="B124" s="305"/>
      <c r="C124" s="279" t="s">
        <v>1726</v>
      </c>
      <c r="D124" s="279"/>
      <c r="E124" s="279"/>
      <c r="F124" s="280" t="s">
        <v>1727</v>
      </c>
      <c r="G124" s="281"/>
      <c r="H124" s="279"/>
      <c r="I124" s="279"/>
      <c r="J124" s="279" t="s">
        <v>1728</v>
      </c>
      <c r="K124" s="306"/>
    </row>
    <row r="125" s="1" customFormat="1" ht="5.25" customHeight="1">
      <c r="B125" s="307"/>
      <c r="C125" s="282"/>
      <c r="D125" s="282"/>
      <c r="E125" s="282"/>
      <c r="F125" s="282"/>
      <c r="G125" s="308"/>
      <c r="H125" s="282"/>
      <c r="I125" s="282"/>
      <c r="J125" s="282"/>
      <c r="K125" s="309"/>
    </row>
    <row r="126" s="1" customFormat="1" ht="15" customHeight="1">
      <c r="B126" s="307"/>
      <c r="C126" s="262" t="s">
        <v>1732</v>
      </c>
      <c r="D126" s="284"/>
      <c r="E126" s="284"/>
      <c r="F126" s="285" t="s">
        <v>1729</v>
      </c>
      <c r="G126" s="262"/>
      <c r="H126" s="262" t="s">
        <v>1769</v>
      </c>
      <c r="I126" s="262" t="s">
        <v>1731</v>
      </c>
      <c r="J126" s="262">
        <v>120</v>
      </c>
      <c r="K126" s="310"/>
    </row>
    <row r="127" s="1" customFormat="1" ht="15" customHeight="1">
      <c r="B127" s="307"/>
      <c r="C127" s="262" t="s">
        <v>1778</v>
      </c>
      <c r="D127" s="262"/>
      <c r="E127" s="262"/>
      <c r="F127" s="285" t="s">
        <v>1729</v>
      </c>
      <c r="G127" s="262"/>
      <c r="H127" s="262" t="s">
        <v>1779</v>
      </c>
      <c r="I127" s="262" t="s">
        <v>1731</v>
      </c>
      <c r="J127" s="262" t="s">
        <v>1780</v>
      </c>
      <c r="K127" s="310"/>
    </row>
    <row r="128" s="1" customFormat="1" ht="15" customHeight="1">
      <c r="B128" s="307"/>
      <c r="C128" s="262" t="s">
        <v>85</v>
      </c>
      <c r="D128" s="262"/>
      <c r="E128" s="262"/>
      <c r="F128" s="285" t="s">
        <v>1729</v>
      </c>
      <c r="G128" s="262"/>
      <c r="H128" s="262" t="s">
        <v>1781</v>
      </c>
      <c r="I128" s="262" t="s">
        <v>1731</v>
      </c>
      <c r="J128" s="262" t="s">
        <v>1780</v>
      </c>
      <c r="K128" s="310"/>
    </row>
    <row r="129" s="1" customFormat="1" ht="15" customHeight="1">
      <c r="B129" s="307"/>
      <c r="C129" s="262" t="s">
        <v>1740</v>
      </c>
      <c r="D129" s="262"/>
      <c r="E129" s="262"/>
      <c r="F129" s="285" t="s">
        <v>1735</v>
      </c>
      <c r="G129" s="262"/>
      <c r="H129" s="262" t="s">
        <v>1741</v>
      </c>
      <c r="I129" s="262" t="s">
        <v>1731</v>
      </c>
      <c r="J129" s="262">
        <v>15</v>
      </c>
      <c r="K129" s="310"/>
    </row>
    <row r="130" s="1" customFormat="1" ht="15" customHeight="1">
      <c r="B130" s="307"/>
      <c r="C130" s="288" t="s">
        <v>1742</v>
      </c>
      <c r="D130" s="288"/>
      <c r="E130" s="288"/>
      <c r="F130" s="289" t="s">
        <v>1735</v>
      </c>
      <c r="G130" s="288"/>
      <c r="H130" s="288" t="s">
        <v>1743</v>
      </c>
      <c r="I130" s="288" t="s">
        <v>1731</v>
      </c>
      <c r="J130" s="288">
        <v>15</v>
      </c>
      <c r="K130" s="310"/>
    </row>
    <row r="131" s="1" customFormat="1" ht="15" customHeight="1">
      <c r="B131" s="307"/>
      <c r="C131" s="288" t="s">
        <v>1744</v>
      </c>
      <c r="D131" s="288"/>
      <c r="E131" s="288"/>
      <c r="F131" s="289" t="s">
        <v>1735</v>
      </c>
      <c r="G131" s="288"/>
      <c r="H131" s="288" t="s">
        <v>1745</v>
      </c>
      <c r="I131" s="288" t="s">
        <v>1731</v>
      </c>
      <c r="J131" s="288">
        <v>20</v>
      </c>
      <c r="K131" s="310"/>
    </row>
    <row r="132" s="1" customFormat="1" ht="15" customHeight="1">
      <c r="B132" s="307"/>
      <c r="C132" s="288" t="s">
        <v>1746</v>
      </c>
      <c r="D132" s="288"/>
      <c r="E132" s="288"/>
      <c r="F132" s="289" t="s">
        <v>1735</v>
      </c>
      <c r="G132" s="288"/>
      <c r="H132" s="288" t="s">
        <v>1747</v>
      </c>
      <c r="I132" s="288" t="s">
        <v>1731</v>
      </c>
      <c r="J132" s="288">
        <v>20</v>
      </c>
      <c r="K132" s="310"/>
    </row>
    <row r="133" s="1" customFormat="1" ht="15" customHeight="1">
      <c r="B133" s="307"/>
      <c r="C133" s="262" t="s">
        <v>1734</v>
      </c>
      <c r="D133" s="262"/>
      <c r="E133" s="262"/>
      <c r="F133" s="285" t="s">
        <v>1735</v>
      </c>
      <c r="G133" s="262"/>
      <c r="H133" s="262" t="s">
        <v>1769</v>
      </c>
      <c r="I133" s="262" t="s">
        <v>1731</v>
      </c>
      <c r="J133" s="262">
        <v>50</v>
      </c>
      <c r="K133" s="310"/>
    </row>
    <row r="134" s="1" customFormat="1" ht="15" customHeight="1">
      <c r="B134" s="307"/>
      <c r="C134" s="262" t="s">
        <v>1748</v>
      </c>
      <c r="D134" s="262"/>
      <c r="E134" s="262"/>
      <c r="F134" s="285" t="s">
        <v>1735</v>
      </c>
      <c r="G134" s="262"/>
      <c r="H134" s="262" t="s">
        <v>1769</v>
      </c>
      <c r="I134" s="262" t="s">
        <v>1731</v>
      </c>
      <c r="J134" s="262">
        <v>50</v>
      </c>
      <c r="K134" s="310"/>
    </row>
    <row r="135" s="1" customFormat="1" ht="15" customHeight="1">
      <c r="B135" s="307"/>
      <c r="C135" s="262" t="s">
        <v>1754</v>
      </c>
      <c r="D135" s="262"/>
      <c r="E135" s="262"/>
      <c r="F135" s="285" t="s">
        <v>1735</v>
      </c>
      <c r="G135" s="262"/>
      <c r="H135" s="262" t="s">
        <v>1769</v>
      </c>
      <c r="I135" s="262" t="s">
        <v>1731</v>
      </c>
      <c r="J135" s="262">
        <v>50</v>
      </c>
      <c r="K135" s="310"/>
    </row>
    <row r="136" s="1" customFormat="1" ht="15" customHeight="1">
      <c r="B136" s="307"/>
      <c r="C136" s="262" t="s">
        <v>1756</v>
      </c>
      <c r="D136" s="262"/>
      <c r="E136" s="262"/>
      <c r="F136" s="285" t="s">
        <v>1735</v>
      </c>
      <c r="G136" s="262"/>
      <c r="H136" s="262" t="s">
        <v>1769</v>
      </c>
      <c r="I136" s="262" t="s">
        <v>1731</v>
      </c>
      <c r="J136" s="262">
        <v>50</v>
      </c>
      <c r="K136" s="310"/>
    </row>
    <row r="137" s="1" customFormat="1" ht="15" customHeight="1">
      <c r="B137" s="307"/>
      <c r="C137" s="262" t="s">
        <v>1757</v>
      </c>
      <c r="D137" s="262"/>
      <c r="E137" s="262"/>
      <c r="F137" s="285" t="s">
        <v>1735</v>
      </c>
      <c r="G137" s="262"/>
      <c r="H137" s="262" t="s">
        <v>1782</v>
      </c>
      <c r="I137" s="262" t="s">
        <v>1731</v>
      </c>
      <c r="J137" s="262">
        <v>255</v>
      </c>
      <c r="K137" s="310"/>
    </row>
    <row r="138" s="1" customFormat="1" ht="15" customHeight="1">
      <c r="B138" s="307"/>
      <c r="C138" s="262" t="s">
        <v>1759</v>
      </c>
      <c r="D138" s="262"/>
      <c r="E138" s="262"/>
      <c r="F138" s="285" t="s">
        <v>1729</v>
      </c>
      <c r="G138" s="262"/>
      <c r="H138" s="262" t="s">
        <v>1783</v>
      </c>
      <c r="I138" s="262" t="s">
        <v>1761</v>
      </c>
      <c r="J138" s="262"/>
      <c r="K138" s="310"/>
    </row>
    <row r="139" s="1" customFormat="1" ht="15" customHeight="1">
      <c r="B139" s="307"/>
      <c r="C139" s="262" t="s">
        <v>1762</v>
      </c>
      <c r="D139" s="262"/>
      <c r="E139" s="262"/>
      <c r="F139" s="285" t="s">
        <v>1729</v>
      </c>
      <c r="G139" s="262"/>
      <c r="H139" s="262" t="s">
        <v>1784</v>
      </c>
      <c r="I139" s="262" t="s">
        <v>1764</v>
      </c>
      <c r="J139" s="262"/>
      <c r="K139" s="310"/>
    </row>
    <row r="140" s="1" customFormat="1" ht="15" customHeight="1">
      <c r="B140" s="307"/>
      <c r="C140" s="262" t="s">
        <v>1765</v>
      </c>
      <c r="D140" s="262"/>
      <c r="E140" s="262"/>
      <c r="F140" s="285" t="s">
        <v>1729</v>
      </c>
      <c r="G140" s="262"/>
      <c r="H140" s="262" t="s">
        <v>1765</v>
      </c>
      <c r="I140" s="262" t="s">
        <v>1764</v>
      </c>
      <c r="J140" s="262"/>
      <c r="K140" s="310"/>
    </row>
    <row r="141" s="1" customFormat="1" ht="15" customHeight="1">
      <c r="B141" s="307"/>
      <c r="C141" s="262" t="s">
        <v>38</v>
      </c>
      <c r="D141" s="262"/>
      <c r="E141" s="262"/>
      <c r="F141" s="285" t="s">
        <v>1729</v>
      </c>
      <c r="G141" s="262"/>
      <c r="H141" s="262" t="s">
        <v>1785</v>
      </c>
      <c r="I141" s="262" t="s">
        <v>1764</v>
      </c>
      <c r="J141" s="262"/>
      <c r="K141" s="310"/>
    </row>
    <row r="142" s="1" customFormat="1" ht="15" customHeight="1">
      <c r="B142" s="307"/>
      <c r="C142" s="262" t="s">
        <v>1786</v>
      </c>
      <c r="D142" s="262"/>
      <c r="E142" s="262"/>
      <c r="F142" s="285" t="s">
        <v>1729</v>
      </c>
      <c r="G142" s="262"/>
      <c r="H142" s="262" t="s">
        <v>1787</v>
      </c>
      <c r="I142" s="262" t="s">
        <v>1764</v>
      </c>
      <c r="J142" s="262"/>
      <c r="K142" s="310"/>
    </row>
    <row r="143" s="1" customFormat="1" ht="15" customHeight="1">
      <c r="B143" s="311"/>
      <c r="C143" s="312"/>
      <c r="D143" s="312"/>
      <c r="E143" s="312"/>
      <c r="F143" s="312"/>
      <c r="G143" s="312"/>
      <c r="H143" s="312"/>
      <c r="I143" s="312"/>
      <c r="J143" s="312"/>
      <c r="K143" s="313"/>
    </row>
    <row r="144" s="1" customFormat="1" ht="18.75" customHeight="1">
      <c r="B144" s="298"/>
      <c r="C144" s="298"/>
      <c r="D144" s="298"/>
      <c r="E144" s="298"/>
      <c r="F144" s="299"/>
      <c r="G144" s="298"/>
      <c r="H144" s="298"/>
      <c r="I144" s="298"/>
      <c r="J144" s="298"/>
      <c r="K144" s="298"/>
    </row>
    <row r="145" s="1" customFormat="1" ht="18.75" customHeight="1">
      <c r="B145" s="270"/>
      <c r="C145" s="270"/>
      <c r="D145" s="270"/>
      <c r="E145" s="270"/>
      <c r="F145" s="270"/>
      <c r="G145" s="270"/>
      <c r="H145" s="270"/>
      <c r="I145" s="270"/>
      <c r="J145" s="270"/>
      <c r="K145" s="270"/>
    </row>
    <row r="146" s="1" customFormat="1" ht="7.5" customHeight="1">
      <c r="B146" s="271"/>
      <c r="C146" s="272"/>
      <c r="D146" s="272"/>
      <c r="E146" s="272"/>
      <c r="F146" s="272"/>
      <c r="G146" s="272"/>
      <c r="H146" s="272"/>
      <c r="I146" s="272"/>
      <c r="J146" s="272"/>
      <c r="K146" s="273"/>
    </row>
    <row r="147" s="1" customFormat="1" ht="45" customHeight="1">
      <c r="B147" s="274"/>
      <c r="C147" s="275" t="s">
        <v>1788</v>
      </c>
      <c r="D147" s="275"/>
      <c r="E147" s="275"/>
      <c r="F147" s="275"/>
      <c r="G147" s="275"/>
      <c r="H147" s="275"/>
      <c r="I147" s="275"/>
      <c r="J147" s="275"/>
      <c r="K147" s="276"/>
    </row>
    <row r="148" s="1" customFormat="1" ht="17.25" customHeight="1">
      <c r="B148" s="274"/>
      <c r="C148" s="277" t="s">
        <v>1723</v>
      </c>
      <c r="D148" s="277"/>
      <c r="E148" s="277"/>
      <c r="F148" s="277" t="s">
        <v>1724</v>
      </c>
      <c r="G148" s="278"/>
      <c r="H148" s="277" t="s">
        <v>54</v>
      </c>
      <c r="I148" s="277" t="s">
        <v>57</v>
      </c>
      <c r="J148" s="277" t="s">
        <v>1725</v>
      </c>
      <c r="K148" s="276"/>
    </row>
    <row r="149" s="1" customFormat="1" ht="17.25" customHeight="1">
      <c r="B149" s="274"/>
      <c r="C149" s="279" t="s">
        <v>1726</v>
      </c>
      <c r="D149" s="279"/>
      <c r="E149" s="279"/>
      <c r="F149" s="280" t="s">
        <v>1727</v>
      </c>
      <c r="G149" s="281"/>
      <c r="H149" s="279"/>
      <c r="I149" s="279"/>
      <c r="J149" s="279" t="s">
        <v>1728</v>
      </c>
      <c r="K149" s="276"/>
    </row>
    <row r="150" s="1" customFormat="1" ht="5.25" customHeight="1">
      <c r="B150" s="287"/>
      <c r="C150" s="282"/>
      <c r="D150" s="282"/>
      <c r="E150" s="282"/>
      <c r="F150" s="282"/>
      <c r="G150" s="283"/>
      <c r="H150" s="282"/>
      <c r="I150" s="282"/>
      <c r="J150" s="282"/>
      <c r="K150" s="310"/>
    </row>
    <row r="151" s="1" customFormat="1" ht="15" customHeight="1">
      <c r="B151" s="287"/>
      <c r="C151" s="314" t="s">
        <v>1732</v>
      </c>
      <c r="D151" s="262"/>
      <c r="E151" s="262"/>
      <c r="F151" s="315" t="s">
        <v>1729</v>
      </c>
      <c r="G151" s="262"/>
      <c r="H151" s="314" t="s">
        <v>1769</v>
      </c>
      <c r="I151" s="314" t="s">
        <v>1731</v>
      </c>
      <c r="J151" s="314">
        <v>120</v>
      </c>
      <c r="K151" s="310"/>
    </row>
    <row r="152" s="1" customFormat="1" ht="15" customHeight="1">
      <c r="B152" s="287"/>
      <c r="C152" s="314" t="s">
        <v>1778</v>
      </c>
      <c r="D152" s="262"/>
      <c r="E152" s="262"/>
      <c r="F152" s="315" t="s">
        <v>1729</v>
      </c>
      <c r="G152" s="262"/>
      <c r="H152" s="314" t="s">
        <v>1789</v>
      </c>
      <c r="I152" s="314" t="s">
        <v>1731</v>
      </c>
      <c r="J152" s="314" t="s">
        <v>1780</v>
      </c>
      <c r="K152" s="310"/>
    </row>
    <row r="153" s="1" customFormat="1" ht="15" customHeight="1">
      <c r="B153" s="287"/>
      <c r="C153" s="314" t="s">
        <v>85</v>
      </c>
      <c r="D153" s="262"/>
      <c r="E153" s="262"/>
      <c r="F153" s="315" t="s">
        <v>1729</v>
      </c>
      <c r="G153" s="262"/>
      <c r="H153" s="314" t="s">
        <v>1790</v>
      </c>
      <c r="I153" s="314" t="s">
        <v>1731</v>
      </c>
      <c r="J153" s="314" t="s">
        <v>1780</v>
      </c>
      <c r="K153" s="310"/>
    </row>
    <row r="154" s="1" customFormat="1" ht="15" customHeight="1">
      <c r="B154" s="287"/>
      <c r="C154" s="314" t="s">
        <v>1734</v>
      </c>
      <c r="D154" s="262"/>
      <c r="E154" s="262"/>
      <c r="F154" s="315" t="s">
        <v>1735</v>
      </c>
      <c r="G154" s="262"/>
      <c r="H154" s="314" t="s">
        <v>1769</v>
      </c>
      <c r="I154" s="314" t="s">
        <v>1731</v>
      </c>
      <c r="J154" s="314">
        <v>50</v>
      </c>
      <c r="K154" s="310"/>
    </row>
    <row r="155" s="1" customFormat="1" ht="15" customHeight="1">
      <c r="B155" s="287"/>
      <c r="C155" s="314" t="s">
        <v>1737</v>
      </c>
      <c r="D155" s="262"/>
      <c r="E155" s="262"/>
      <c r="F155" s="315" t="s">
        <v>1729</v>
      </c>
      <c r="G155" s="262"/>
      <c r="H155" s="314" t="s">
        <v>1769</v>
      </c>
      <c r="I155" s="314" t="s">
        <v>1739</v>
      </c>
      <c r="J155" s="314"/>
      <c r="K155" s="310"/>
    </row>
    <row r="156" s="1" customFormat="1" ht="15" customHeight="1">
      <c r="B156" s="287"/>
      <c r="C156" s="314" t="s">
        <v>1748</v>
      </c>
      <c r="D156" s="262"/>
      <c r="E156" s="262"/>
      <c r="F156" s="315" t="s">
        <v>1735</v>
      </c>
      <c r="G156" s="262"/>
      <c r="H156" s="314" t="s">
        <v>1769</v>
      </c>
      <c r="I156" s="314" t="s">
        <v>1731</v>
      </c>
      <c r="J156" s="314">
        <v>50</v>
      </c>
      <c r="K156" s="310"/>
    </row>
    <row r="157" s="1" customFormat="1" ht="15" customHeight="1">
      <c r="B157" s="287"/>
      <c r="C157" s="314" t="s">
        <v>1756</v>
      </c>
      <c r="D157" s="262"/>
      <c r="E157" s="262"/>
      <c r="F157" s="315" t="s">
        <v>1735</v>
      </c>
      <c r="G157" s="262"/>
      <c r="H157" s="314" t="s">
        <v>1769</v>
      </c>
      <c r="I157" s="314" t="s">
        <v>1731</v>
      </c>
      <c r="J157" s="314">
        <v>50</v>
      </c>
      <c r="K157" s="310"/>
    </row>
    <row r="158" s="1" customFormat="1" ht="15" customHeight="1">
      <c r="B158" s="287"/>
      <c r="C158" s="314" t="s">
        <v>1754</v>
      </c>
      <c r="D158" s="262"/>
      <c r="E158" s="262"/>
      <c r="F158" s="315" t="s">
        <v>1735</v>
      </c>
      <c r="G158" s="262"/>
      <c r="H158" s="314" t="s">
        <v>1769</v>
      </c>
      <c r="I158" s="314" t="s">
        <v>1731</v>
      </c>
      <c r="J158" s="314">
        <v>50</v>
      </c>
      <c r="K158" s="310"/>
    </row>
    <row r="159" s="1" customFormat="1" ht="15" customHeight="1">
      <c r="B159" s="287"/>
      <c r="C159" s="314" t="s">
        <v>133</v>
      </c>
      <c r="D159" s="262"/>
      <c r="E159" s="262"/>
      <c r="F159" s="315" t="s">
        <v>1729</v>
      </c>
      <c r="G159" s="262"/>
      <c r="H159" s="314" t="s">
        <v>1791</v>
      </c>
      <c r="I159" s="314" t="s">
        <v>1731</v>
      </c>
      <c r="J159" s="314" t="s">
        <v>1792</v>
      </c>
      <c r="K159" s="310"/>
    </row>
    <row r="160" s="1" customFormat="1" ht="15" customHeight="1">
      <c r="B160" s="287"/>
      <c r="C160" s="314" t="s">
        <v>1793</v>
      </c>
      <c r="D160" s="262"/>
      <c r="E160" s="262"/>
      <c r="F160" s="315" t="s">
        <v>1729</v>
      </c>
      <c r="G160" s="262"/>
      <c r="H160" s="314" t="s">
        <v>1794</v>
      </c>
      <c r="I160" s="314" t="s">
        <v>1764</v>
      </c>
      <c r="J160" s="314"/>
      <c r="K160" s="310"/>
    </row>
    <row r="161" s="1" customFormat="1" ht="15" customHeight="1">
      <c r="B161" s="316"/>
      <c r="C161" s="296"/>
      <c r="D161" s="296"/>
      <c r="E161" s="296"/>
      <c r="F161" s="296"/>
      <c r="G161" s="296"/>
      <c r="H161" s="296"/>
      <c r="I161" s="296"/>
      <c r="J161" s="296"/>
      <c r="K161" s="317"/>
    </row>
    <row r="162" s="1" customFormat="1" ht="18.75" customHeight="1">
      <c r="B162" s="298"/>
      <c r="C162" s="308"/>
      <c r="D162" s="308"/>
      <c r="E162" s="308"/>
      <c r="F162" s="318"/>
      <c r="G162" s="308"/>
      <c r="H162" s="308"/>
      <c r="I162" s="308"/>
      <c r="J162" s="308"/>
      <c r="K162" s="298"/>
    </row>
    <row r="163" s="1" customFormat="1" ht="18.75" customHeight="1">
      <c r="B163" s="270"/>
      <c r="C163" s="270"/>
      <c r="D163" s="270"/>
      <c r="E163" s="270"/>
      <c r="F163" s="270"/>
      <c r="G163" s="270"/>
      <c r="H163" s="270"/>
      <c r="I163" s="270"/>
      <c r="J163" s="270"/>
      <c r="K163" s="270"/>
    </row>
    <row r="164" s="1" customFormat="1" ht="7.5" customHeight="1">
      <c r="B164" s="249"/>
      <c r="C164" s="250"/>
      <c r="D164" s="250"/>
      <c r="E164" s="250"/>
      <c r="F164" s="250"/>
      <c r="G164" s="250"/>
      <c r="H164" s="250"/>
      <c r="I164" s="250"/>
      <c r="J164" s="250"/>
      <c r="K164" s="251"/>
    </row>
    <row r="165" s="1" customFormat="1" ht="45" customHeight="1">
      <c r="B165" s="252"/>
      <c r="C165" s="253" t="s">
        <v>1795</v>
      </c>
      <c r="D165" s="253"/>
      <c r="E165" s="253"/>
      <c r="F165" s="253"/>
      <c r="G165" s="253"/>
      <c r="H165" s="253"/>
      <c r="I165" s="253"/>
      <c r="J165" s="253"/>
      <c r="K165" s="254"/>
    </row>
    <row r="166" s="1" customFormat="1" ht="17.25" customHeight="1">
      <c r="B166" s="252"/>
      <c r="C166" s="277" t="s">
        <v>1723</v>
      </c>
      <c r="D166" s="277"/>
      <c r="E166" s="277"/>
      <c r="F166" s="277" t="s">
        <v>1724</v>
      </c>
      <c r="G166" s="319"/>
      <c r="H166" s="320" t="s">
        <v>54</v>
      </c>
      <c r="I166" s="320" t="s">
        <v>57</v>
      </c>
      <c r="J166" s="277" t="s">
        <v>1725</v>
      </c>
      <c r="K166" s="254"/>
    </row>
    <row r="167" s="1" customFormat="1" ht="17.25" customHeight="1">
      <c r="B167" s="255"/>
      <c r="C167" s="279" t="s">
        <v>1726</v>
      </c>
      <c r="D167" s="279"/>
      <c r="E167" s="279"/>
      <c r="F167" s="280" t="s">
        <v>1727</v>
      </c>
      <c r="G167" s="321"/>
      <c r="H167" s="322"/>
      <c r="I167" s="322"/>
      <c r="J167" s="279" t="s">
        <v>1728</v>
      </c>
      <c r="K167" s="257"/>
    </row>
    <row r="168" s="1" customFormat="1" ht="5.25" customHeight="1">
      <c r="B168" s="287"/>
      <c r="C168" s="282"/>
      <c r="D168" s="282"/>
      <c r="E168" s="282"/>
      <c r="F168" s="282"/>
      <c r="G168" s="283"/>
      <c r="H168" s="282"/>
      <c r="I168" s="282"/>
      <c r="J168" s="282"/>
      <c r="K168" s="310"/>
    </row>
    <row r="169" s="1" customFormat="1" ht="15" customHeight="1">
      <c r="B169" s="287"/>
      <c r="C169" s="262" t="s">
        <v>1732</v>
      </c>
      <c r="D169" s="262"/>
      <c r="E169" s="262"/>
      <c r="F169" s="285" t="s">
        <v>1729</v>
      </c>
      <c r="G169" s="262"/>
      <c r="H169" s="262" t="s">
        <v>1769</v>
      </c>
      <c r="I169" s="262" t="s">
        <v>1731</v>
      </c>
      <c r="J169" s="262">
        <v>120</v>
      </c>
      <c r="K169" s="310"/>
    </row>
    <row r="170" s="1" customFormat="1" ht="15" customHeight="1">
      <c r="B170" s="287"/>
      <c r="C170" s="262" t="s">
        <v>1778</v>
      </c>
      <c r="D170" s="262"/>
      <c r="E170" s="262"/>
      <c r="F170" s="285" t="s">
        <v>1729</v>
      </c>
      <c r="G170" s="262"/>
      <c r="H170" s="262" t="s">
        <v>1779</v>
      </c>
      <c r="I170" s="262" t="s">
        <v>1731</v>
      </c>
      <c r="J170" s="262" t="s">
        <v>1780</v>
      </c>
      <c r="K170" s="310"/>
    </row>
    <row r="171" s="1" customFormat="1" ht="15" customHeight="1">
      <c r="B171" s="287"/>
      <c r="C171" s="262" t="s">
        <v>85</v>
      </c>
      <c r="D171" s="262"/>
      <c r="E171" s="262"/>
      <c r="F171" s="285" t="s">
        <v>1729</v>
      </c>
      <c r="G171" s="262"/>
      <c r="H171" s="262" t="s">
        <v>1796</v>
      </c>
      <c r="I171" s="262" t="s">
        <v>1731</v>
      </c>
      <c r="J171" s="262" t="s">
        <v>1780</v>
      </c>
      <c r="K171" s="310"/>
    </row>
    <row r="172" s="1" customFormat="1" ht="15" customHeight="1">
      <c r="B172" s="287"/>
      <c r="C172" s="262" t="s">
        <v>1734</v>
      </c>
      <c r="D172" s="262"/>
      <c r="E172" s="262"/>
      <c r="F172" s="285" t="s">
        <v>1735</v>
      </c>
      <c r="G172" s="262"/>
      <c r="H172" s="262" t="s">
        <v>1796</v>
      </c>
      <c r="I172" s="262" t="s">
        <v>1731</v>
      </c>
      <c r="J172" s="262">
        <v>50</v>
      </c>
      <c r="K172" s="310"/>
    </row>
    <row r="173" s="1" customFormat="1" ht="15" customHeight="1">
      <c r="B173" s="287"/>
      <c r="C173" s="262" t="s">
        <v>1737</v>
      </c>
      <c r="D173" s="262"/>
      <c r="E173" s="262"/>
      <c r="F173" s="285" t="s">
        <v>1729</v>
      </c>
      <c r="G173" s="262"/>
      <c r="H173" s="262" t="s">
        <v>1796</v>
      </c>
      <c r="I173" s="262" t="s">
        <v>1739</v>
      </c>
      <c r="J173" s="262"/>
      <c r="K173" s="310"/>
    </row>
    <row r="174" s="1" customFormat="1" ht="15" customHeight="1">
      <c r="B174" s="287"/>
      <c r="C174" s="262" t="s">
        <v>1748</v>
      </c>
      <c r="D174" s="262"/>
      <c r="E174" s="262"/>
      <c r="F174" s="285" t="s">
        <v>1735</v>
      </c>
      <c r="G174" s="262"/>
      <c r="H174" s="262" t="s">
        <v>1796</v>
      </c>
      <c r="I174" s="262" t="s">
        <v>1731</v>
      </c>
      <c r="J174" s="262">
        <v>50</v>
      </c>
      <c r="K174" s="310"/>
    </row>
    <row r="175" s="1" customFormat="1" ht="15" customHeight="1">
      <c r="B175" s="287"/>
      <c r="C175" s="262" t="s">
        <v>1756</v>
      </c>
      <c r="D175" s="262"/>
      <c r="E175" s="262"/>
      <c r="F175" s="285" t="s">
        <v>1735</v>
      </c>
      <c r="G175" s="262"/>
      <c r="H175" s="262" t="s">
        <v>1796</v>
      </c>
      <c r="I175" s="262" t="s">
        <v>1731</v>
      </c>
      <c r="J175" s="262">
        <v>50</v>
      </c>
      <c r="K175" s="310"/>
    </row>
    <row r="176" s="1" customFormat="1" ht="15" customHeight="1">
      <c r="B176" s="287"/>
      <c r="C176" s="262" t="s">
        <v>1754</v>
      </c>
      <c r="D176" s="262"/>
      <c r="E176" s="262"/>
      <c r="F176" s="285" t="s">
        <v>1735</v>
      </c>
      <c r="G176" s="262"/>
      <c r="H176" s="262" t="s">
        <v>1796</v>
      </c>
      <c r="I176" s="262" t="s">
        <v>1731</v>
      </c>
      <c r="J176" s="262">
        <v>50</v>
      </c>
      <c r="K176" s="310"/>
    </row>
    <row r="177" s="1" customFormat="1" ht="15" customHeight="1">
      <c r="B177" s="287"/>
      <c r="C177" s="262" t="s">
        <v>156</v>
      </c>
      <c r="D177" s="262"/>
      <c r="E177" s="262"/>
      <c r="F177" s="285" t="s">
        <v>1729</v>
      </c>
      <c r="G177" s="262"/>
      <c r="H177" s="262" t="s">
        <v>1797</v>
      </c>
      <c r="I177" s="262" t="s">
        <v>1798</v>
      </c>
      <c r="J177" s="262"/>
      <c r="K177" s="310"/>
    </row>
    <row r="178" s="1" customFormat="1" ht="15" customHeight="1">
      <c r="B178" s="287"/>
      <c r="C178" s="262" t="s">
        <v>57</v>
      </c>
      <c r="D178" s="262"/>
      <c r="E178" s="262"/>
      <c r="F178" s="285" t="s">
        <v>1729</v>
      </c>
      <c r="G178" s="262"/>
      <c r="H178" s="262" t="s">
        <v>1799</v>
      </c>
      <c r="I178" s="262" t="s">
        <v>1800</v>
      </c>
      <c r="J178" s="262">
        <v>1</v>
      </c>
      <c r="K178" s="310"/>
    </row>
    <row r="179" s="1" customFormat="1" ht="15" customHeight="1">
      <c r="B179" s="287"/>
      <c r="C179" s="262" t="s">
        <v>53</v>
      </c>
      <c r="D179" s="262"/>
      <c r="E179" s="262"/>
      <c r="F179" s="285" t="s">
        <v>1729</v>
      </c>
      <c r="G179" s="262"/>
      <c r="H179" s="262" t="s">
        <v>1801</v>
      </c>
      <c r="I179" s="262" t="s">
        <v>1731</v>
      </c>
      <c r="J179" s="262">
        <v>20</v>
      </c>
      <c r="K179" s="310"/>
    </row>
    <row r="180" s="1" customFormat="1" ht="15" customHeight="1">
      <c r="B180" s="287"/>
      <c r="C180" s="262" t="s">
        <v>54</v>
      </c>
      <c r="D180" s="262"/>
      <c r="E180" s="262"/>
      <c r="F180" s="285" t="s">
        <v>1729</v>
      </c>
      <c r="G180" s="262"/>
      <c r="H180" s="262" t="s">
        <v>1802</v>
      </c>
      <c r="I180" s="262" t="s">
        <v>1731</v>
      </c>
      <c r="J180" s="262">
        <v>255</v>
      </c>
      <c r="K180" s="310"/>
    </row>
    <row r="181" s="1" customFormat="1" ht="15" customHeight="1">
      <c r="B181" s="287"/>
      <c r="C181" s="262" t="s">
        <v>157</v>
      </c>
      <c r="D181" s="262"/>
      <c r="E181" s="262"/>
      <c r="F181" s="285" t="s">
        <v>1729</v>
      </c>
      <c r="G181" s="262"/>
      <c r="H181" s="262" t="s">
        <v>1693</v>
      </c>
      <c r="I181" s="262" t="s">
        <v>1731</v>
      </c>
      <c r="J181" s="262">
        <v>10</v>
      </c>
      <c r="K181" s="310"/>
    </row>
    <row r="182" s="1" customFormat="1" ht="15" customHeight="1">
      <c r="B182" s="287"/>
      <c r="C182" s="262" t="s">
        <v>158</v>
      </c>
      <c r="D182" s="262"/>
      <c r="E182" s="262"/>
      <c r="F182" s="285" t="s">
        <v>1729</v>
      </c>
      <c r="G182" s="262"/>
      <c r="H182" s="262" t="s">
        <v>1803</v>
      </c>
      <c r="I182" s="262" t="s">
        <v>1764</v>
      </c>
      <c r="J182" s="262"/>
      <c r="K182" s="310"/>
    </row>
    <row r="183" s="1" customFormat="1" ht="15" customHeight="1">
      <c r="B183" s="287"/>
      <c r="C183" s="262" t="s">
        <v>1804</v>
      </c>
      <c r="D183" s="262"/>
      <c r="E183" s="262"/>
      <c r="F183" s="285" t="s">
        <v>1729</v>
      </c>
      <c r="G183" s="262"/>
      <c r="H183" s="262" t="s">
        <v>1805</v>
      </c>
      <c r="I183" s="262" t="s">
        <v>1764</v>
      </c>
      <c r="J183" s="262"/>
      <c r="K183" s="310"/>
    </row>
    <row r="184" s="1" customFormat="1" ht="15" customHeight="1">
      <c r="B184" s="287"/>
      <c r="C184" s="262" t="s">
        <v>1793</v>
      </c>
      <c r="D184" s="262"/>
      <c r="E184" s="262"/>
      <c r="F184" s="285" t="s">
        <v>1729</v>
      </c>
      <c r="G184" s="262"/>
      <c r="H184" s="262" t="s">
        <v>1806</v>
      </c>
      <c r="I184" s="262" t="s">
        <v>1764</v>
      </c>
      <c r="J184" s="262"/>
      <c r="K184" s="310"/>
    </row>
    <row r="185" s="1" customFormat="1" ht="15" customHeight="1">
      <c r="B185" s="287"/>
      <c r="C185" s="262" t="s">
        <v>160</v>
      </c>
      <c r="D185" s="262"/>
      <c r="E185" s="262"/>
      <c r="F185" s="285" t="s">
        <v>1735</v>
      </c>
      <c r="G185" s="262"/>
      <c r="H185" s="262" t="s">
        <v>1807</v>
      </c>
      <c r="I185" s="262" t="s">
        <v>1731</v>
      </c>
      <c r="J185" s="262">
        <v>50</v>
      </c>
      <c r="K185" s="310"/>
    </row>
    <row r="186" s="1" customFormat="1" ht="15" customHeight="1">
      <c r="B186" s="287"/>
      <c r="C186" s="262" t="s">
        <v>1808</v>
      </c>
      <c r="D186" s="262"/>
      <c r="E186" s="262"/>
      <c r="F186" s="285" t="s">
        <v>1735</v>
      </c>
      <c r="G186" s="262"/>
      <c r="H186" s="262" t="s">
        <v>1809</v>
      </c>
      <c r="I186" s="262" t="s">
        <v>1810</v>
      </c>
      <c r="J186" s="262"/>
      <c r="K186" s="310"/>
    </row>
    <row r="187" s="1" customFormat="1" ht="15" customHeight="1">
      <c r="B187" s="287"/>
      <c r="C187" s="262" t="s">
        <v>1811</v>
      </c>
      <c r="D187" s="262"/>
      <c r="E187" s="262"/>
      <c r="F187" s="285" t="s">
        <v>1735</v>
      </c>
      <c r="G187" s="262"/>
      <c r="H187" s="262" t="s">
        <v>1812</v>
      </c>
      <c r="I187" s="262" t="s">
        <v>1810</v>
      </c>
      <c r="J187" s="262"/>
      <c r="K187" s="310"/>
    </row>
    <row r="188" s="1" customFormat="1" ht="15" customHeight="1">
      <c r="B188" s="287"/>
      <c r="C188" s="262" t="s">
        <v>1813</v>
      </c>
      <c r="D188" s="262"/>
      <c r="E188" s="262"/>
      <c r="F188" s="285" t="s">
        <v>1735</v>
      </c>
      <c r="G188" s="262"/>
      <c r="H188" s="262" t="s">
        <v>1814</v>
      </c>
      <c r="I188" s="262" t="s">
        <v>1810</v>
      </c>
      <c r="J188" s="262"/>
      <c r="K188" s="310"/>
    </row>
    <row r="189" s="1" customFormat="1" ht="15" customHeight="1">
      <c r="B189" s="287"/>
      <c r="C189" s="323" t="s">
        <v>1815</v>
      </c>
      <c r="D189" s="262"/>
      <c r="E189" s="262"/>
      <c r="F189" s="285" t="s">
        <v>1735</v>
      </c>
      <c r="G189" s="262"/>
      <c r="H189" s="262" t="s">
        <v>1816</v>
      </c>
      <c r="I189" s="262" t="s">
        <v>1817</v>
      </c>
      <c r="J189" s="324" t="s">
        <v>1818</v>
      </c>
      <c r="K189" s="310"/>
    </row>
    <row r="190" s="14" customFormat="1" ht="15" customHeight="1">
      <c r="B190" s="325"/>
      <c r="C190" s="326" t="s">
        <v>1819</v>
      </c>
      <c r="D190" s="327"/>
      <c r="E190" s="327"/>
      <c r="F190" s="328" t="s">
        <v>1735</v>
      </c>
      <c r="G190" s="327"/>
      <c r="H190" s="327" t="s">
        <v>1820</v>
      </c>
      <c r="I190" s="327" t="s">
        <v>1817</v>
      </c>
      <c r="J190" s="329" t="s">
        <v>1818</v>
      </c>
      <c r="K190" s="330"/>
    </row>
    <row r="191" s="1" customFormat="1" ht="15" customHeight="1">
      <c r="B191" s="287"/>
      <c r="C191" s="323" t="s">
        <v>42</v>
      </c>
      <c r="D191" s="262"/>
      <c r="E191" s="262"/>
      <c r="F191" s="285" t="s">
        <v>1729</v>
      </c>
      <c r="G191" s="262"/>
      <c r="H191" s="259" t="s">
        <v>1821</v>
      </c>
      <c r="I191" s="262" t="s">
        <v>1822</v>
      </c>
      <c r="J191" s="262"/>
      <c r="K191" s="310"/>
    </row>
    <row r="192" s="1" customFormat="1" ht="15" customHeight="1">
      <c r="B192" s="287"/>
      <c r="C192" s="323" t="s">
        <v>1823</v>
      </c>
      <c r="D192" s="262"/>
      <c r="E192" s="262"/>
      <c r="F192" s="285" t="s">
        <v>1729</v>
      </c>
      <c r="G192" s="262"/>
      <c r="H192" s="262" t="s">
        <v>1824</v>
      </c>
      <c r="I192" s="262" t="s">
        <v>1764</v>
      </c>
      <c r="J192" s="262"/>
      <c r="K192" s="310"/>
    </row>
    <row r="193" s="1" customFormat="1" ht="15" customHeight="1">
      <c r="B193" s="287"/>
      <c r="C193" s="323" t="s">
        <v>1825</v>
      </c>
      <c r="D193" s="262"/>
      <c r="E193" s="262"/>
      <c r="F193" s="285" t="s">
        <v>1729</v>
      </c>
      <c r="G193" s="262"/>
      <c r="H193" s="262" t="s">
        <v>1826</v>
      </c>
      <c r="I193" s="262" t="s">
        <v>1764</v>
      </c>
      <c r="J193" s="262"/>
      <c r="K193" s="310"/>
    </row>
    <row r="194" s="1" customFormat="1" ht="15" customHeight="1">
      <c r="B194" s="287"/>
      <c r="C194" s="323" t="s">
        <v>1827</v>
      </c>
      <c r="D194" s="262"/>
      <c r="E194" s="262"/>
      <c r="F194" s="285" t="s">
        <v>1735</v>
      </c>
      <c r="G194" s="262"/>
      <c r="H194" s="262" t="s">
        <v>1828</v>
      </c>
      <c r="I194" s="262" t="s">
        <v>1764</v>
      </c>
      <c r="J194" s="262"/>
      <c r="K194" s="310"/>
    </row>
    <row r="195" s="1" customFormat="1" ht="15" customHeight="1">
      <c r="B195" s="316"/>
      <c r="C195" s="331"/>
      <c r="D195" s="296"/>
      <c r="E195" s="296"/>
      <c r="F195" s="296"/>
      <c r="G195" s="296"/>
      <c r="H195" s="296"/>
      <c r="I195" s="296"/>
      <c r="J195" s="296"/>
      <c r="K195" s="317"/>
    </row>
    <row r="196" s="1" customFormat="1" ht="18.75" customHeight="1">
      <c r="B196" s="298"/>
      <c r="C196" s="308"/>
      <c r="D196" s="308"/>
      <c r="E196" s="308"/>
      <c r="F196" s="318"/>
      <c r="G196" s="308"/>
      <c r="H196" s="308"/>
      <c r="I196" s="308"/>
      <c r="J196" s="308"/>
      <c r="K196" s="298"/>
    </row>
    <row r="197" s="1" customFormat="1" ht="18.75" customHeight="1">
      <c r="B197" s="298"/>
      <c r="C197" s="308"/>
      <c r="D197" s="308"/>
      <c r="E197" s="308"/>
      <c r="F197" s="318"/>
      <c r="G197" s="308"/>
      <c r="H197" s="308"/>
      <c r="I197" s="308"/>
      <c r="J197" s="308"/>
      <c r="K197" s="298"/>
    </row>
    <row r="198" s="1" customFormat="1" ht="18.75" customHeight="1">
      <c r="B198" s="270"/>
      <c r="C198" s="270"/>
      <c r="D198" s="270"/>
      <c r="E198" s="270"/>
      <c r="F198" s="270"/>
      <c r="G198" s="270"/>
      <c r="H198" s="270"/>
      <c r="I198" s="270"/>
      <c r="J198" s="270"/>
      <c r="K198" s="270"/>
    </row>
    <row r="199" s="1" customFormat="1" ht="13.5">
      <c r="B199" s="249"/>
      <c r="C199" s="250"/>
      <c r="D199" s="250"/>
      <c r="E199" s="250"/>
      <c r="F199" s="250"/>
      <c r="G199" s="250"/>
      <c r="H199" s="250"/>
      <c r="I199" s="250"/>
      <c r="J199" s="250"/>
      <c r="K199" s="251"/>
    </row>
    <row r="200" s="1" customFormat="1" ht="21">
      <c r="B200" s="252"/>
      <c r="C200" s="253" t="s">
        <v>1829</v>
      </c>
      <c r="D200" s="253"/>
      <c r="E200" s="253"/>
      <c r="F200" s="253"/>
      <c r="G200" s="253"/>
      <c r="H200" s="253"/>
      <c r="I200" s="253"/>
      <c r="J200" s="253"/>
      <c r="K200" s="254"/>
    </row>
    <row r="201" s="1" customFormat="1" ht="25.5" customHeight="1">
      <c r="B201" s="252"/>
      <c r="C201" s="332" t="s">
        <v>1830</v>
      </c>
      <c r="D201" s="332"/>
      <c r="E201" s="332"/>
      <c r="F201" s="332" t="s">
        <v>1831</v>
      </c>
      <c r="G201" s="333"/>
      <c r="H201" s="332" t="s">
        <v>1832</v>
      </c>
      <c r="I201" s="332"/>
      <c r="J201" s="332"/>
      <c r="K201" s="254"/>
    </row>
    <row r="202" s="1" customFormat="1" ht="5.25" customHeight="1">
      <c r="B202" s="287"/>
      <c r="C202" s="282"/>
      <c r="D202" s="282"/>
      <c r="E202" s="282"/>
      <c r="F202" s="282"/>
      <c r="G202" s="308"/>
      <c r="H202" s="282"/>
      <c r="I202" s="282"/>
      <c r="J202" s="282"/>
      <c r="K202" s="310"/>
    </row>
    <row r="203" s="1" customFormat="1" ht="15" customHeight="1">
      <c r="B203" s="287"/>
      <c r="C203" s="262" t="s">
        <v>1822</v>
      </c>
      <c r="D203" s="262"/>
      <c r="E203" s="262"/>
      <c r="F203" s="285" t="s">
        <v>43</v>
      </c>
      <c r="G203" s="262"/>
      <c r="H203" s="262" t="s">
        <v>1833</v>
      </c>
      <c r="I203" s="262"/>
      <c r="J203" s="262"/>
      <c r="K203" s="310"/>
    </row>
    <row r="204" s="1" customFormat="1" ht="15" customHeight="1">
      <c r="B204" s="287"/>
      <c r="C204" s="262"/>
      <c r="D204" s="262"/>
      <c r="E204" s="262"/>
      <c r="F204" s="285" t="s">
        <v>44</v>
      </c>
      <c r="G204" s="262"/>
      <c r="H204" s="262" t="s">
        <v>1834</v>
      </c>
      <c r="I204" s="262"/>
      <c r="J204" s="262"/>
      <c r="K204" s="310"/>
    </row>
    <row r="205" s="1" customFormat="1" ht="15" customHeight="1">
      <c r="B205" s="287"/>
      <c r="C205" s="262"/>
      <c r="D205" s="262"/>
      <c r="E205" s="262"/>
      <c r="F205" s="285" t="s">
        <v>47</v>
      </c>
      <c r="G205" s="262"/>
      <c r="H205" s="262" t="s">
        <v>1835</v>
      </c>
      <c r="I205" s="262"/>
      <c r="J205" s="262"/>
      <c r="K205" s="310"/>
    </row>
    <row r="206" s="1" customFormat="1" ht="15" customHeight="1">
      <c r="B206" s="287"/>
      <c r="C206" s="262"/>
      <c r="D206" s="262"/>
      <c r="E206" s="262"/>
      <c r="F206" s="285" t="s">
        <v>45</v>
      </c>
      <c r="G206" s="262"/>
      <c r="H206" s="262" t="s">
        <v>1836</v>
      </c>
      <c r="I206" s="262"/>
      <c r="J206" s="262"/>
      <c r="K206" s="310"/>
    </row>
    <row r="207" s="1" customFormat="1" ht="15" customHeight="1">
      <c r="B207" s="287"/>
      <c r="C207" s="262"/>
      <c r="D207" s="262"/>
      <c r="E207" s="262"/>
      <c r="F207" s="285" t="s">
        <v>46</v>
      </c>
      <c r="G207" s="262"/>
      <c r="H207" s="262" t="s">
        <v>1837</v>
      </c>
      <c r="I207" s="262"/>
      <c r="J207" s="262"/>
      <c r="K207" s="310"/>
    </row>
    <row r="208" s="1" customFormat="1" ht="15" customHeight="1">
      <c r="B208" s="287"/>
      <c r="C208" s="262"/>
      <c r="D208" s="262"/>
      <c r="E208" s="262"/>
      <c r="F208" s="285"/>
      <c r="G208" s="262"/>
      <c r="H208" s="262"/>
      <c r="I208" s="262"/>
      <c r="J208" s="262"/>
      <c r="K208" s="310"/>
    </row>
    <row r="209" s="1" customFormat="1" ht="15" customHeight="1">
      <c r="B209" s="287"/>
      <c r="C209" s="262" t="s">
        <v>1776</v>
      </c>
      <c r="D209" s="262"/>
      <c r="E209" s="262"/>
      <c r="F209" s="285" t="s">
        <v>78</v>
      </c>
      <c r="G209" s="262"/>
      <c r="H209" s="262" t="s">
        <v>1838</v>
      </c>
      <c r="I209" s="262"/>
      <c r="J209" s="262"/>
      <c r="K209" s="310"/>
    </row>
    <row r="210" s="1" customFormat="1" ht="15" customHeight="1">
      <c r="B210" s="287"/>
      <c r="C210" s="262"/>
      <c r="D210" s="262"/>
      <c r="E210" s="262"/>
      <c r="F210" s="285" t="s">
        <v>1672</v>
      </c>
      <c r="G210" s="262"/>
      <c r="H210" s="262" t="s">
        <v>1673</v>
      </c>
      <c r="I210" s="262"/>
      <c r="J210" s="262"/>
      <c r="K210" s="310"/>
    </row>
    <row r="211" s="1" customFormat="1" ht="15" customHeight="1">
      <c r="B211" s="287"/>
      <c r="C211" s="262"/>
      <c r="D211" s="262"/>
      <c r="E211" s="262"/>
      <c r="F211" s="285" t="s">
        <v>1670</v>
      </c>
      <c r="G211" s="262"/>
      <c r="H211" s="262" t="s">
        <v>1839</v>
      </c>
      <c r="I211" s="262"/>
      <c r="J211" s="262"/>
      <c r="K211" s="310"/>
    </row>
    <row r="212" s="1" customFormat="1" ht="15" customHeight="1">
      <c r="B212" s="334"/>
      <c r="C212" s="262"/>
      <c r="D212" s="262"/>
      <c r="E212" s="262"/>
      <c r="F212" s="285" t="s">
        <v>1674</v>
      </c>
      <c r="G212" s="323"/>
      <c r="H212" s="314" t="s">
        <v>1675</v>
      </c>
      <c r="I212" s="314"/>
      <c r="J212" s="314"/>
      <c r="K212" s="335"/>
    </row>
    <row r="213" s="1" customFormat="1" ht="15" customHeight="1">
      <c r="B213" s="334"/>
      <c r="C213" s="262"/>
      <c r="D213" s="262"/>
      <c r="E213" s="262"/>
      <c r="F213" s="285" t="s">
        <v>1676</v>
      </c>
      <c r="G213" s="323"/>
      <c r="H213" s="314" t="s">
        <v>1653</v>
      </c>
      <c r="I213" s="314"/>
      <c r="J213" s="314"/>
      <c r="K213" s="335"/>
    </row>
    <row r="214" s="1" customFormat="1" ht="15" customHeight="1">
      <c r="B214" s="334"/>
      <c r="C214" s="262"/>
      <c r="D214" s="262"/>
      <c r="E214" s="262"/>
      <c r="F214" s="285"/>
      <c r="G214" s="323"/>
      <c r="H214" s="314"/>
      <c r="I214" s="314"/>
      <c r="J214" s="314"/>
      <c r="K214" s="335"/>
    </row>
    <row r="215" s="1" customFormat="1" ht="15" customHeight="1">
      <c r="B215" s="334"/>
      <c r="C215" s="262" t="s">
        <v>1800</v>
      </c>
      <c r="D215" s="262"/>
      <c r="E215" s="262"/>
      <c r="F215" s="285">
        <v>1</v>
      </c>
      <c r="G215" s="323"/>
      <c r="H215" s="314" t="s">
        <v>1840</v>
      </c>
      <c r="I215" s="314"/>
      <c r="J215" s="314"/>
      <c r="K215" s="335"/>
    </row>
    <row r="216" s="1" customFormat="1" ht="15" customHeight="1">
      <c r="B216" s="334"/>
      <c r="C216" s="262"/>
      <c r="D216" s="262"/>
      <c r="E216" s="262"/>
      <c r="F216" s="285">
        <v>2</v>
      </c>
      <c r="G216" s="323"/>
      <c r="H216" s="314" t="s">
        <v>1841</v>
      </c>
      <c r="I216" s="314"/>
      <c r="J216" s="314"/>
      <c r="K216" s="335"/>
    </row>
    <row r="217" s="1" customFormat="1" ht="15" customHeight="1">
      <c r="B217" s="334"/>
      <c r="C217" s="262"/>
      <c r="D217" s="262"/>
      <c r="E217" s="262"/>
      <c r="F217" s="285">
        <v>3</v>
      </c>
      <c r="G217" s="323"/>
      <c r="H217" s="314" t="s">
        <v>1842</v>
      </c>
      <c r="I217" s="314"/>
      <c r="J217" s="314"/>
      <c r="K217" s="335"/>
    </row>
    <row r="218" s="1" customFormat="1" ht="15" customHeight="1">
      <c r="B218" s="334"/>
      <c r="C218" s="262"/>
      <c r="D218" s="262"/>
      <c r="E218" s="262"/>
      <c r="F218" s="285">
        <v>4</v>
      </c>
      <c r="G218" s="323"/>
      <c r="H218" s="314" t="s">
        <v>1843</v>
      </c>
      <c r="I218" s="314"/>
      <c r="J218" s="314"/>
      <c r="K218" s="335"/>
    </row>
    <row r="219" s="1" customFormat="1" ht="12.75" customHeight="1">
      <c r="B219" s="336"/>
      <c r="C219" s="337"/>
      <c r="D219" s="337"/>
      <c r="E219" s="337"/>
      <c r="F219" s="337"/>
      <c r="G219" s="337"/>
      <c r="H219" s="337"/>
      <c r="I219" s="337"/>
      <c r="J219" s="337"/>
      <c r="K219" s="33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81</v>
      </c>
    </row>
    <row r="4" s="1" customFormat="1" ht="24.96" customHeight="1">
      <c r="B4" s="19"/>
      <c r="D4" s="139" t="s">
        <v>126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RECEPCE, SPOLEČENSKÝ SÁL A DENNÍ MÍSTNOST</v>
      </c>
      <c r="F7" s="141"/>
      <c r="G7" s="141"/>
      <c r="H7" s="141"/>
      <c r="L7" s="19"/>
    </row>
    <row r="8" s="1" customFormat="1" ht="12" customHeight="1">
      <c r="B8" s="19"/>
      <c r="D8" s="141" t="s">
        <v>127</v>
      </c>
      <c r="L8" s="19"/>
    </row>
    <row r="9" s="2" customFormat="1" ht="16.5" customHeight="1">
      <c r="A9" s="37"/>
      <c r="B9" s="43"/>
      <c r="C9" s="37"/>
      <c r="D9" s="37"/>
      <c r="E9" s="142" t="s">
        <v>128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129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130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17. 6. 2024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1" t="s">
        <v>28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28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">
        <v>19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41" t="s">
        <v>28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34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35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36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71.25" customHeight="1">
      <c r="A29" s="146"/>
      <c r="B29" s="147"/>
      <c r="C29" s="146"/>
      <c r="D29" s="146"/>
      <c r="E29" s="148" t="s">
        <v>131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38</v>
      </c>
      <c r="E32" s="37"/>
      <c r="F32" s="37"/>
      <c r="G32" s="37"/>
      <c r="H32" s="37"/>
      <c r="I32" s="37"/>
      <c r="J32" s="152">
        <f>ROUND(J104,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40</v>
      </c>
      <c r="G34" s="37"/>
      <c r="H34" s="37"/>
      <c r="I34" s="153" t="s">
        <v>39</v>
      </c>
      <c r="J34" s="153" t="s">
        <v>41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42</v>
      </c>
      <c r="E35" s="141" t="s">
        <v>43</v>
      </c>
      <c r="F35" s="155">
        <f>ROUND((SUM(BE104:BE207)),  2)</f>
        <v>0</v>
      </c>
      <c r="G35" s="37"/>
      <c r="H35" s="37"/>
      <c r="I35" s="156">
        <v>0.20999999999999999</v>
      </c>
      <c r="J35" s="155">
        <f>ROUND(((SUM(BE104:BE207))*I35),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44</v>
      </c>
      <c r="F36" s="155">
        <f>ROUND((SUM(BF104:BF207)),  2)</f>
        <v>0</v>
      </c>
      <c r="G36" s="37"/>
      <c r="H36" s="37"/>
      <c r="I36" s="156">
        <v>0.12</v>
      </c>
      <c r="J36" s="155">
        <f>ROUND(((SUM(BF104:BF207))*I36),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45</v>
      </c>
      <c r="F37" s="155">
        <f>ROUND((SUM(BG104:BG207)),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46</v>
      </c>
      <c r="F38" s="155">
        <f>ROUND((SUM(BH104:BH207)),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47</v>
      </c>
      <c r="F39" s="155">
        <f>ROUND((SUM(BI104:BI207)),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48</v>
      </c>
      <c r="E41" s="159"/>
      <c r="F41" s="159"/>
      <c r="G41" s="160" t="s">
        <v>49</v>
      </c>
      <c r="H41" s="161" t="s">
        <v>50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132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RECEPCE, SPOLEČENSKÝ SÁL A DENNÍ MÍSTNOST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127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128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129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2024-058-01-01 - Stavební úpravy - Recepce- bourací práce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>Oblastní muzeum Praha - východ</v>
      </c>
      <c r="G56" s="39"/>
      <c r="H56" s="39"/>
      <c r="I56" s="31" t="s">
        <v>23</v>
      </c>
      <c r="J56" s="71" t="str">
        <f>IF(J14="","",J14)</f>
        <v>17. 6. 2024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40.05" customHeight="1">
      <c r="A58" s="37"/>
      <c r="B58" s="38"/>
      <c r="C58" s="31" t="s">
        <v>25</v>
      </c>
      <c r="D58" s="39"/>
      <c r="E58" s="39"/>
      <c r="F58" s="26" t="str">
        <f>E17</f>
        <v>Oblastní muzeum,Masarykovo náměstí 97,Brandýs n.L.</v>
      </c>
      <c r="G58" s="39"/>
      <c r="H58" s="39"/>
      <c r="I58" s="31" t="s">
        <v>31</v>
      </c>
      <c r="J58" s="35" t="str">
        <f>E23</f>
        <v>ing. arch. Jiří Sedláček, Kladská 25, Praha 2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34</v>
      </c>
      <c r="J59" s="35" t="str">
        <f>E26</f>
        <v>Ing. Dana Mlejnková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133</v>
      </c>
      <c r="D61" s="170"/>
      <c r="E61" s="170"/>
      <c r="F61" s="170"/>
      <c r="G61" s="170"/>
      <c r="H61" s="170"/>
      <c r="I61" s="170"/>
      <c r="J61" s="171" t="s">
        <v>134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70</v>
      </c>
      <c r="D63" s="39"/>
      <c r="E63" s="39"/>
      <c r="F63" s="39"/>
      <c r="G63" s="39"/>
      <c r="H63" s="39"/>
      <c r="I63" s="39"/>
      <c r="J63" s="101">
        <f>J104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135</v>
      </c>
    </row>
    <row r="64" s="9" customFormat="1" ht="24.96" customHeight="1">
      <c r="A64" s="9"/>
      <c r="B64" s="173"/>
      <c r="C64" s="174"/>
      <c r="D64" s="175" t="s">
        <v>136</v>
      </c>
      <c r="E64" s="176"/>
      <c r="F64" s="176"/>
      <c r="G64" s="176"/>
      <c r="H64" s="176"/>
      <c r="I64" s="176"/>
      <c r="J64" s="177">
        <f>J105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9"/>
      <c r="C65" s="124"/>
      <c r="D65" s="180" t="s">
        <v>137</v>
      </c>
      <c r="E65" s="181"/>
      <c r="F65" s="181"/>
      <c r="G65" s="181"/>
      <c r="H65" s="181"/>
      <c r="I65" s="181"/>
      <c r="J65" s="182">
        <f>J106</f>
        <v>0</v>
      </c>
      <c r="K65" s="124"/>
      <c r="L65" s="18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9"/>
      <c r="C66" s="124"/>
      <c r="D66" s="180" t="s">
        <v>138</v>
      </c>
      <c r="E66" s="181"/>
      <c r="F66" s="181"/>
      <c r="G66" s="181"/>
      <c r="H66" s="181"/>
      <c r="I66" s="181"/>
      <c r="J66" s="182">
        <f>J109</f>
        <v>0</v>
      </c>
      <c r="K66" s="124"/>
      <c r="L66" s="18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9"/>
      <c r="C67" s="124"/>
      <c r="D67" s="180" t="s">
        <v>139</v>
      </c>
      <c r="E67" s="181"/>
      <c r="F67" s="181"/>
      <c r="G67" s="181"/>
      <c r="H67" s="181"/>
      <c r="I67" s="181"/>
      <c r="J67" s="182">
        <f>J120</f>
        <v>0</v>
      </c>
      <c r="K67" s="124"/>
      <c r="L67" s="18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9"/>
      <c r="C68" s="124"/>
      <c r="D68" s="180" t="s">
        <v>140</v>
      </c>
      <c r="E68" s="181"/>
      <c r="F68" s="181"/>
      <c r="G68" s="181"/>
      <c r="H68" s="181"/>
      <c r="I68" s="181"/>
      <c r="J68" s="182">
        <f>J125</f>
        <v>0</v>
      </c>
      <c r="K68" s="124"/>
      <c r="L68" s="18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9"/>
      <c r="C69" s="124"/>
      <c r="D69" s="180" t="s">
        <v>141</v>
      </c>
      <c r="E69" s="181"/>
      <c r="F69" s="181"/>
      <c r="G69" s="181"/>
      <c r="H69" s="181"/>
      <c r="I69" s="181"/>
      <c r="J69" s="182">
        <f>J128</f>
        <v>0</v>
      </c>
      <c r="K69" s="124"/>
      <c r="L69" s="18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9"/>
      <c r="C70" s="124"/>
      <c r="D70" s="180" t="s">
        <v>142</v>
      </c>
      <c r="E70" s="181"/>
      <c r="F70" s="181"/>
      <c r="G70" s="181"/>
      <c r="H70" s="181"/>
      <c r="I70" s="181"/>
      <c r="J70" s="182">
        <f>J131</f>
        <v>0</v>
      </c>
      <c r="K70" s="124"/>
      <c r="L70" s="18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9"/>
      <c r="C71" s="124"/>
      <c r="D71" s="180" t="s">
        <v>143</v>
      </c>
      <c r="E71" s="181"/>
      <c r="F71" s="181"/>
      <c r="G71" s="181"/>
      <c r="H71" s="181"/>
      <c r="I71" s="181"/>
      <c r="J71" s="182">
        <f>J142</f>
        <v>0</v>
      </c>
      <c r="K71" s="124"/>
      <c r="L71" s="18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9"/>
      <c r="C72" s="124"/>
      <c r="D72" s="180" t="s">
        <v>144</v>
      </c>
      <c r="E72" s="181"/>
      <c r="F72" s="181"/>
      <c r="G72" s="181"/>
      <c r="H72" s="181"/>
      <c r="I72" s="181"/>
      <c r="J72" s="182">
        <f>J145</f>
        <v>0</v>
      </c>
      <c r="K72" s="124"/>
      <c r="L72" s="18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9"/>
      <c r="C73" s="124"/>
      <c r="D73" s="180" t="s">
        <v>145</v>
      </c>
      <c r="E73" s="181"/>
      <c r="F73" s="181"/>
      <c r="G73" s="181"/>
      <c r="H73" s="181"/>
      <c r="I73" s="181"/>
      <c r="J73" s="182">
        <f>J166</f>
        <v>0</v>
      </c>
      <c r="K73" s="124"/>
      <c r="L73" s="183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73"/>
      <c r="C74" s="174"/>
      <c r="D74" s="175" t="s">
        <v>146</v>
      </c>
      <c r="E74" s="176"/>
      <c r="F74" s="176"/>
      <c r="G74" s="176"/>
      <c r="H74" s="176"/>
      <c r="I74" s="176"/>
      <c r="J74" s="177">
        <f>J169</f>
        <v>0</v>
      </c>
      <c r="K74" s="174"/>
      <c r="L74" s="178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79"/>
      <c r="C75" s="124"/>
      <c r="D75" s="180" t="s">
        <v>147</v>
      </c>
      <c r="E75" s="181"/>
      <c r="F75" s="181"/>
      <c r="G75" s="181"/>
      <c r="H75" s="181"/>
      <c r="I75" s="181"/>
      <c r="J75" s="182">
        <f>J170</f>
        <v>0</v>
      </c>
      <c r="K75" s="124"/>
      <c r="L75" s="183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9"/>
      <c r="C76" s="124"/>
      <c r="D76" s="180" t="s">
        <v>148</v>
      </c>
      <c r="E76" s="181"/>
      <c r="F76" s="181"/>
      <c r="G76" s="181"/>
      <c r="H76" s="181"/>
      <c r="I76" s="181"/>
      <c r="J76" s="182">
        <f>J173</f>
        <v>0</v>
      </c>
      <c r="K76" s="124"/>
      <c r="L76" s="18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9"/>
      <c r="C77" s="124"/>
      <c r="D77" s="180" t="s">
        <v>149</v>
      </c>
      <c r="E77" s="181"/>
      <c r="F77" s="181"/>
      <c r="G77" s="181"/>
      <c r="H77" s="181"/>
      <c r="I77" s="181"/>
      <c r="J77" s="182">
        <f>J176</f>
        <v>0</v>
      </c>
      <c r="K77" s="124"/>
      <c r="L77" s="18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9"/>
      <c r="C78" s="124"/>
      <c r="D78" s="180" t="s">
        <v>150</v>
      </c>
      <c r="E78" s="181"/>
      <c r="F78" s="181"/>
      <c r="G78" s="181"/>
      <c r="H78" s="181"/>
      <c r="I78" s="181"/>
      <c r="J78" s="182">
        <f>J179</f>
        <v>0</v>
      </c>
      <c r="K78" s="124"/>
      <c r="L78" s="183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9"/>
      <c r="C79" s="124"/>
      <c r="D79" s="180" t="s">
        <v>151</v>
      </c>
      <c r="E79" s="181"/>
      <c r="F79" s="181"/>
      <c r="G79" s="181"/>
      <c r="H79" s="181"/>
      <c r="I79" s="181"/>
      <c r="J79" s="182">
        <f>J182</f>
        <v>0</v>
      </c>
      <c r="K79" s="124"/>
      <c r="L79" s="183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9"/>
      <c r="C80" s="124"/>
      <c r="D80" s="180" t="s">
        <v>152</v>
      </c>
      <c r="E80" s="181"/>
      <c r="F80" s="181"/>
      <c r="G80" s="181"/>
      <c r="H80" s="181"/>
      <c r="I80" s="181"/>
      <c r="J80" s="182">
        <f>J191</f>
        <v>0</v>
      </c>
      <c r="K80" s="124"/>
      <c r="L80" s="183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9"/>
      <c r="C81" s="124"/>
      <c r="D81" s="180" t="s">
        <v>153</v>
      </c>
      <c r="E81" s="181"/>
      <c r="F81" s="181"/>
      <c r="G81" s="181"/>
      <c r="H81" s="181"/>
      <c r="I81" s="181"/>
      <c r="J81" s="182">
        <f>J194</f>
        <v>0</v>
      </c>
      <c r="K81" s="124"/>
      <c r="L81" s="183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9"/>
      <c r="C82" s="124"/>
      <c r="D82" s="180" t="s">
        <v>154</v>
      </c>
      <c r="E82" s="181"/>
      <c r="F82" s="181"/>
      <c r="G82" s="181"/>
      <c r="H82" s="181"/>
      <c r="I82" s="181"/>
      <c r="J82" s="182">
        <f>J203</f>
        <v>0</v>
      </c>
      <c r="K82" s="124"/>
      <c r="L82" s="183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2" customFormat="1" ht="21.84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58"/>
      <c r="C84" s="59"/>
      <c r="D84" s="59"/>
      <c r="E84" s="59"/>
      <c r="F84" s="59"/>
      <c r="G84" s="59"/>
      <c r="H84" s="59"/>
      <c r="I84" s="59"/>
      <c r="J84" s="59"/>
      <c r="K84" s="5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8" s="2" customFormat="1" ht="6.96" customHeight="1">
      <c r="A88" s="37"/>
      <c r="B88" s="60"/>
      <c r="C88" s="61"/>
      <c r="D88" s="61"/>
      <c r="E88" s="61"/>
      <c r="F88" s="61"/>
      <c r="G88" s="61"/>
      <c r="H88" s="61"/>
      <c r="I88" s="61"/>
      <c r="J88" s="61"/>
      <c r="K88" s="61"/>
      <c r="L88" s="14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24.96" customHeight="1">
      <c r="A89" s="37"/>
      <c r="B89" s="38"/>
      <c r="C89" s="22" t="s">
        <v>155</v>
      </c>
      <c r="D89" s="39"/>
      <c r="E89" s="39"/>
      <c r="F89" s="39"/>
      <c r="G89" s="39"/>
      <c r="H89" s="39"/>
      <c r="I89" s="39"/>
      <c r="J89" s="39"/>
      <c r="K89" s="39"/>
      <c r="L89" s="14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14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16</v>
      </c>
      <c r="D91" s="39"/>
      <c r="E91" s="39"/>
      <c r="F91" s="39"/>
      <c r="G91" s="39"/>
      <c r="H91" s="39"/>
      <c r="I91" s="39"/>
      <c r="J91" s="39"/>
      <c r="K91" s="39"/>
      <c r="L91" s="14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6.5" customHeight="1">
      <c r="A92" s="37"/>
      <c r="B92" s="38"/>
      <c r="C92" s="39"/>
      <c r="D92" s="39"/>
      <c r="E92" s="168" t="str">
        <f>E7</f>
        <v>RECEPCE, SPOLEČENSKÝ SÁL A DENNÍ MÍSTNOST</v>
      </c>
      <c r="F92" s="31"/>
      <c r="G92" s="31"/>
      <c r="H92" s="31"/>
      <c r="I92" s="39"/>
      <c r="J92" s="39"/>
      <c r="K92" s="39"/>
      <c r="L92" s="14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1" customFormat="1" ht="12" customHeight="1">
      <c r="B93" s="20"/>
      <c r="C93" s="31" t="s">
        <v>127</v>
      </c>
      <c r="D93" s="21"/>
      <c r="E93" s="21"/>
      <c r="F93" s="21"/>
      <c r="G93" s="21"/>
      <c r="H93" s="21"/>
      <c r="I93" s="21"/>
      <c r="J93" s="21"/>
      <c r="K93" s="21"/>
      <c r="L93" s="19"/>
    </row>
    <row r="94" s="2" customFormat="1" ht="16.5" customHeight="1">
      <c r="A94" s="37"/>
      <c r="B94" s="38"/>
      <c r="C94" s="39"/>
      <c r="D94" s="39"/>
      <c r="E94" s="168" t="s">
        <v>128</v>
      </c>
      <c r="F94" s="39"/>
      <c r="G94" s="39"/>
      <c r="H94" s="39"/>
      <c r="I94" s="39"/>
      <c r="J94" s="39"/>
      <c r="K94" s="39"/>
      <c r="L94" s="14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2" customHeight="1">
      <c r="A95" s="37"/>
      <c r="B95" s="38"/>
      <c r="C95" s="31" t="s">
        <v>129</v>
      </c>
      <c r="D95" s="39"/>
      <c r="E95" s="39"/>
      <c r="F95" s="39"/>
      <c r="G95" s="39"/>
      <c r="H95" s="39"/>
      <c r="I95" s="39"/>
      <c r="J95" s="39"/>
      <c r="K95" s="39"/>
      <c r="L95" s="14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16.5" customHeight="1">
      <c r="A96" s="37"/>
      <c r="B96" s="38"/>
      <c r="C96" s="39"/>
      <c r="D96" s="39"/>
      <c r="E96" s="68" t="str">
        <f>E11</f>
        <v>2024-058-01-01 - Stavební úpravy - Recepce- bourací práce</v>
      </c>
      <c r="F96" s="39"/>
      <c r="G96" s="39"/>
      <c r="H96" s="39"/>
      <c r="I96" s="39"/>
      <c r="J96" s="39"/>
      <c r="K96" s="39"/>
      <c r="L96" s="14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6.96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143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12" customHeight="1">
      <c r="A98" s="37"/>
      <c r="B98" s="38"/>
      <c r="C98" s="31" t="s">
        <v>21</v>
      </c>
      <c r="D98" s="39"/>
      <c r="E98" s="39"/>
      <c r="F98" s="26" t="str">
        <f>F14</f>
        <v>Oblastní muzeum Praha - východ</v>
      </c>
      <c r="G98" s="39"/>
      <c r="H98" s="39"/>
      <c r="I98" s="31" t="s">
        <v>23</v>
      </c>
      <c r="J98" s="71" t="str">
        <f>IF(J14="","",J14)</f>
        <v>17. 6. 2024</v>
      </c>
      <c r="K98" s="39"/>
      <c r="L98" s="143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143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40.05" customHeight="1">
      <c r="A100" s="37"/>
      <c r="B100" s="38"/>
      <c r="C100" s="31" t="s">
        <v>25</v>
      </c>
      <c r="D100" s="39"/>
      <c r="E100" s="39"/>
      <c r="F100" s="26" t="str">
        <f>E17</f>
        <v>Oblastní muzeum,Masarykovo náměstí 97,Brandýs n.L.</v>
      </c>
      <c r="G100" s="39"/>
      <c r="H100" s="39"/>
      <c r="I100" s="31" t="s">
        <v>31</v>
      </c>
      <c r="J100" s="35" t="str">
        <f>E23</f>
        <v>ing. arch. Jiří Sedláček, Kladská 25, Praha 2</v>
      </c>
      <c r="K100" s="39"/>
      <c r="L100" s="143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15.15" customHeight="1">
      <c r="A101" s="37"/>
      <c r="B101" s="38"/>
      <c r="C101" s="31" t="s">
        <v>29</v>
      </c>
      <c r="D101" s="39"/>
      <c r="E101" s="39"/>
      <c r="F101" s="26" t="str">
        <f>IF(E20="","",E20)</f>
        <v>Vyplň údaj</v>
      </c>
      <c r="G101" s="39"/>
      <c r="H101" s="39"/>
      <c r="I101" s="31" t="s">
        <v>34</v>
      </c>
      <c r="J101" s="35" t="str">
        <f>E26</f>
        <v>Ing. Dana Mlejnková</v>
      </c>
      <c r="K101" s="39"/>
      <c r="L101" s="143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10.32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143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11" customFormat="1" ht="29.28" customHeight="1">
      <c r="A103" s="184"/>
      <c r="B103" s="185"/>
      <c r="C103" s="186" t="s">
        <v>156</v>
      </c>
      <c r="D103" s="187" t="s">
        <v>57</v>
      </c>
      <c r="E103" s="187" t="s">
        <v>53</v>
      </c>
      <c r="F103" s="187" t="s">
        <v>54</v>
      </c>
      <c r="G103" s="187" t="s">
        <v>157</v>
      </c>
      <c r="H103" s="187" t="s">
        <v>158</v>
      </c>
      <c r="I103" s="187" t="s">
        <v>159</v>
      </c>
      <c r="J103" s="187" t="s">
        <v>134</v>
      </c>
      <c r="K103" s="188" t="s">
        <v>160</v>
      </c>
      <c r="L103" s="189"/>
      <c r="M103" s="91" t="s">
        <v>19</v>
      </c>
      <c r="N103" s="92" t="s">
        <v>42</v>
      </c>
      <c r="O103" s="92" t="s">
        <v>161</v>
      </c>
      <c r="P103" s="92" t="s">
        <v>162</v>
      </c>
      <c r="Q103" s="92" t="s">
        <v>163</v>
      </c>
      <c r="R103" s="92" t="s">
        <v>164</v>
      </c>
      <c r="S103" s="92" t="s">
        <v>165</v>
      </c>
      <c r="T103" s="93" t="s">
        <v>166</v>
      </c>
      <c r="U103" s="184"/>
      <c r="V103" s="184"/>
      <c r="W103" s="184"/>
      <c r="X103" s="184"/>
      <c r="Y103" s="184"/>
      <c r="Z103" s="184"/>
      <c r="AA103" s="184"/>
      <c r="AB103" s="184"/>
      <c r="AC103" s="184"/>
      <c r="AD103" s="184"/>
      <c r="AE103" s="184"/>
    </row>
    <row r="104" s="2" customFormat="1" ht="22.8" customHeight="1">
      <c r="A104" s="37"/>
      <c r="B104" s="38"/>
      <c r="C104" s="98" t="s">
        <v>167</v>
      </c>
      <c r="D104" s="39"/>
      <c r="E104" s="39"/>
      <c r="F104" s="39"/>
      <c r="G104" s="39"/>
      <c r="H104" s="39"/>
      <c r="I104" s="39"/>
      <c r="J104" s="190">
        <f>BK104</f>
        <v>0</v>
      </c>
      <c r="K104" s="39"/>
      <c r="L104" s="43"/>
      <c r="M104" s="94"/>
      <c r="N104" s="191"/>
      <c r="O104" s="95"/>
      <c r="P104" s="192">
        <f>P105+P169</f>
        <v>0</v>
      </c>
      <c r="Q104" s="95"/>
      <c r="R104" s="192">
        <f>R105+R169</f>
        <v>3.1158079999999999</v>
      </c>
      <c r="S104" s="95"/>
      <c r="T104" s="193">
        <f>T105+T169</f>
        <v>61.540954200000002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71</v>
      </c>
      <c r="AU104" s="16" t="s">
        <v>135</v>
      </c>
      <c r="BK104" s="194">
        <f>BK105+BK169</f>
        <v>0</v>
      </c>
    </row>
    <row r="105" s="12" customFormat="1" ht="25.92" customHeight="1">
      <c r="A105" s="12"/>
      <c r="B105" s="195"/>
      <c r="C105" s="196"/>
      <c r="D105" s="197" t="s">
        <v>71</v>
      </c>
      <c r="E105" s="198" t="s">
        <v>168</v>
      </c>
      <c r="F105" s="198" t="s">
        <v>169</v>
      </c>
      <c r="G105" s="196"/>
      <c r="H105" s="196"/>
      <c r="I105" s="199"/>
      <c r="J105" s="200">
        <f>BK105</f>
        <v>0</v>
      </c>
      <c r="K105" s="196"/>
      <c r="L105" s="201"/>
      <c r="M105" s="202"/>
      <c r="N105" s="203"/>
      <c r="O105" s="203"/>
      <c r="P105" s="204">
        <f>P106+P109+P120+P125+P128+P131+P142+P145+P166</f>
        <v>0</v>
      </c>
      <c r="Q105" s="203"/>
      <c r="R105" s="204">
        <f>R106+R109+R120+R125+R128+R131+R142+R145+R166</f>
        <v>0.015288</v>
      </c>
      <c r="S105" s="203"/>
      <c r="T105" s="205">
        <f>T106+T109+T120+T125+T128+T131+T142+T145+T166</f>
        <v>51.381929999999997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6" t="s">
        <v>79</v>
      </c>
      <c r="AT105" s="207" t="s">
        <v>71</v>
      </c>
      <c r="AU105" s="207" t="s">
        <v>72</v>
      </c>
      <c r="AY105" s="206" t="s">
        <v>170</v>
      </c>
      <c r="BK105" s="208">
        <f>BK106+BK109+BK120+BK125+BK128+BK131+BK142+BK145+BK166</f>
        <v>0</v>
      </c>
    </row>
    <row r="106" s="12" customFormat="1" ht="22.8" customHeight="1">
      <c r="A106" s="12"/>
      <c r="B106" s="195"/>
      <c r="C106" s="196"/>
      <c r="D106" s="197" t="s">
        <v>71</v>
      </c>
      <c r="E106" s="209" t="s">
        <v>8</v>
      </c>
      <c r="F106" s="209" t="s">
        <v>171</v>
      </c>
      <c r="G106" s="196"/>
      <c r="H106" s="196"/>
      <c r="I106" s="199"/>
      <c r="J106" s="210">
        <f>BK106</f>
        <v>0</v>
      </c>
      <c r="K106" s="196"/>
      <c r="L106" s="201"/>
      <c r="M106" s="202"/>
      <c r="N106" s="203"/>
      <c r="O106" s="203"/>
      <c r="P106" s="204">
        <f>SUM(P107:P108)</f>
        <v>0</v>
      </c>
      <c r="Q106" s="203"/>
      <c r="R106" s="204">
        <f>SUM(R107:R108)</f>
        <v>0</v>
      </c>
      <c r="S106" s="203"/>
      <c r="T106" s="205">
        <f>SUM(T107:T108)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6" t="s">
        <v>79</v>
      </c>
      <c r="AT106" s="207" t="s">
        <v>71</v>
      </c>
      <c r="AU106" s="207" t="s">
        <v>79</v>
      </c>
      <c r="AY106" s="206" t="s">
        <v>170</v>
      </c>
      <c r="BK106" s="208">
        <f>SUM(BK107:BK108)</f>
        <v>0</v>
      </c>
    </row>
    <row r="107" s="2" customFormat="1" ht="16.5" customHeight="1">
      <c r="A107" s="37"/>
      <c r="B107" s="38"/>
      <c r="C107" s="211" t="s">
        <v>79</v>
      </c>
      <c r="D107" s="211" t="s">
        <v>172</v>
      </c>
      <c r="E107" s="212" t="s">
        <v>173</v>
      </c>
      <c r="F107" s="213" t="s">
        <v>174</v>
      </c>
      <c r="G107" s="214" t="s">
        <v>175</v>
      </c>
      <c r="H107" s="215">
        <v>1.7190000000000001</v>
      </c>
      <c r="I107" s="216"/>
      <c r="J107" s="217">
        <f>ROUND(I107*H107,2)</f>
        <v>0</v>
      </c>
      <c r="K107" s="213" t="s">
        <v>176</v>
      </c>
      <c r="L107" s="43"/>
      <c r="M107" s="218" t="s">
        <v>19</v>
      </c>
      <c r="N107" s="219" t="s">
        <v>43</v>
      </c>
      <c r="O107" s="83"/>
      <c r="P107" s="220">
        <f>O107*H107</f>
        <v>0</v>
      </c>
      <c r="Q107" s="220">
        <v>0</v>
      </c>
      <c r="R107" s="220">
        <f>Q107*H107</f>
        <v>0</v>
      </c>
      <c r="S107" s="220">
        <v>0</v>
      </c>
      <c r="T107" s="221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22" t="s">
        <v>177</v>
      </c>
      <c r="AT107" s="222" t="s">
        <v>172</v>
      </c>
      <c r="AU107" s="222" t="s">
        <v>81</v>
      </c>
      <c r="AY107" s="16" t="s">
        <v>170</v>
      </c>
      <c r="BE107" s="223">
        <f>IF(N107="základní",J107,0)</f>
        <v>0</v>
      </c>
      <c r="BF107" s="223">
        <f>IF(N107="snížená",J107,0)</f>
        <v>0</v>
      </c>
      <c r="BG107" s="223">
        <f>IF(N107="zákl. přenesená",J107,0)</f>
        <v>0</v>
      </c>
      <c r="BH107" s="223">
        <f>IF(N107="sníž. přenesená",J107,0)</f>
        <v>0</v>
      </c>
      <c r="BI107" s="223">
        <f>IF(N107="nulová",J107,0)</f>
        <v>0</v>
      </c>
      <c r="BJ107" s="16" t="s">
        <v>79</v>
      </c>
      <c r="BK107" s="223">
        <f>ROUND(I107*H107,2)</f>
        <v>0</v>
      </c>
      <c r="BL107" s="16" t="s">
        <v>177</v>
      </c>
      <c r="BM107" s="222" t="s">
        <v>178</v>
      </c>
    </row>
    <row r="108" s="2" customFormat="1">
      <c r="A108" s="37"/>
      <c r="B108" s="38"/>
      <c r="C108" s="39"/>
      <c r="D108" s="224" t="s">
        <v>179</v>
      </c>
      <c r="E108" s="39"/>
      <c r="F108" s="225" t="s">
        <v>180</v>
      </c>
      <c r="G108" s="39"/>
      <c r="H108" s="39"/>
      <c r="I108" s="226"/>
      <c r="J108" s="39"/>
      <c r="K108" s="39"/>
      <c r="L108" s="43"/>
      <c r="M108" s="227"/>
      <c r="N108" s="228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179</v>
      </c>
      <c r="AU108" s="16" t="s">
        <v>81</v>
      </c>
    </row>
    <row r="109" s="12" customFormat="1" ht="22.8" customHeight="1">
      <c r="A109" s="12"/>
      <c r="B109" s="195"/>
      <c r="C109" s="196"/>
      <c r="D109" s="197" t="s">
        <v>71</v>
      </c>
      <c r="E109" s="209" t="s">
        <v>181</v>
      </c>
      <c r="F109" s="209" t="s">
        <v>182</v>
      </c>
      <c r="G109" s="196"/>
      <c r="H109" s="196"/>
      <c r="I109" s="199"/>
      <c r="J109" s="210">
        <f>BK109</f>
        <v>0</v>
      </c>
      <c r="K109" s="196"/>
      <c r="L109" s="201"/>
      <c r="M109" s="202"/>
      <c r="N109" s="203"/>
      <c r="O109" s="203"/>
      <c r="P109" s="204">
        <f>SUM(P110:P119)</f>
        <v>0</v>
      </c>
      <c r="Q109" s="203"/>
      <c r="R109" s="204">
        <f>SUM(R110:R119)</f>
        <v>0</v>
      </c>
      <c r="S109" s="203"/>
      <c r="T109" s="205">
        <f>SUM(T110:T119)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6" t="s">
        <v>79</v>
      </c>
      <c r="AT109" s="207" t="s">
        <v>71</v>
      </c>
      <c r="AU109" s="207" t="s">
        <v>79</v>
      </c>
      <c r="AY109" s="206" t="s">
        <v>170</v>
      </c>
      <c r="BK109" s="208">
        <f>SUM(BK110:BK119)</f>
        <v>0</v>
      </c>
    </row>
    <row r="110" s="2" customFormat="1" ht="33" customHeight="1">
      <c r="A110" s="37"/>
      <c r="B110" s="38"/>
      <c r="C110" s="211" t="s">
        <v>81</v>
      </c>
      <c r="D110" s="211" t="s">
        <v>172</v>
      </c>
      <c r="E110" s="212" t="s">
        <v>183</v>
      </c>
      <c r="F110" s="213" t="s">
        <v>184</v>
      </c>
      <c r="G110" s="214" t="s">
        <v>175</v>
      </c>
      <c r="H110" s="215">
        <v>1.7190000000000001</v>
      </c>
      <c r="I110" s="216"/>
      <c r="J110" s="217">
        <f>ROUND(I110*H110,2)</f>
        <v>0</v>
      </c>
      <c r="K110" s="213" t="s">
        <v>176</v>
      </c>
      <c r="L110" s="43"/>
      <c r="M110" s="218" t="s">
        <v>19</v>
      </c>
      <c r="N110" s="219" t="s">
        <v>43</v>
      </c>
      <c r="O110" s="83"/>
      <c r="P110" s="220">
        <f>O110*H110</f>
        <v>0</v>
      </c>
      <c r="Q110" s="220">
        <v>0</v>
      </c>
      <c r="R110" s="220">
        <f>Q110*H110</f>
        <v>0</v>
      </c>
      <c r="S110" s="220">
        <v>0</v>
      </c>
      <c r="T110" s="221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22" t="s">
        <v>177</v>
      </c>
      <c r="AT110" s="222" t="s">
        <v>172</v>
      </c>
      <c r="AU110" s="222" t="s">
        <v>81</v>
      </c>
      <c r="AY110" s="16" t="s">
        <v>170</v>
      </c>
      <c r="BE110" s="223">
        <f>IF(N110="základní",J110,0)</f>
        <v>0</v>
      </c>
      <c r="BF110" s="223">
        <f>IF(N110="snížená",J110,0)</f>
        <v>0</v>
      </c>
      <c r="BG110" s="223">
        <f>IF(N110="zákl. přenesená",J110,0)</f>
        <v>0</v>
      </c>
      <c r="BH110" s="223">
        <f>IF(N110="sníž. přenesená",J110,0)</f>
        <v>0</v>
      </c>
      <c r="BI110" s="223">
        <f>IF(N110="nulová",J110,0)</f>
        <v>0</v>
      </c>
      <c r="BJ110" s="16" t="s">
        <v>79</v>
      </c>
      <c r="BK110" s="223">
        <f>ROUND(I110*H110,2)</f>
        <v>0</v>
      </c>
      <c r="BL110" s="16" t="s">
        <v>177</v>
      </c>
      <c r="BM110" s="222" t="s">
        <v>185</v>
      </c>
    </row>
    <row r="111" s="2" customFormat="1">
      <c r="A111" s="37"/>
      <c r="B111" s="38"/>
      <c r="C111" s="39"/>
      <c r="D111" s="224" t="s">
        <v>179</v>
      </c>
      <c r="E111" s="39"/>
      <c r="F111" s="225" t="s">
        <v>186</v>
      </c>
      <c r="G111" s="39"/>
      <c r="H111" s="39"/>
      <c r="I111" s="226"/>
      <c r="J111" s="39"/>
      <c r="K111" s="39"/>
      <c r="L111" s="43"/>
      <c r="M111" s="227"/>
      <c r="N111" s="228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179</v>
      </c>
      <c r="AU111" s="16" t="s">
        <v>81</v>
      </c>
    </row>
    <row r="112" s="2" customFormat="1" ht="33" customHeight="1">
      <c r="A112" s="37"/>
      <c r="B112" s="38"/>
      <c r="C112" s="211" t="s">
        <v>187</v>
      </c>
      <c r="D112" s="211" t="s">
        <v>172</v>
      </c>
      <c r="E112" s="212" t="s">
        <v>188</v>
      </c>
      <c r="F112" s="213" t="s">
        <v>189</v>
      </c>
      <c r="G112" s="214" t="s">
        <v>175</v>
      </c>
      <c r="H112" s="215">
        <v>3.4380000000000002</v>
      </c>
      <c r="I112" s="216"/>
      <c r="J112" s="217">
        <f>ROUND(I112*H112,2)</f>
        <v>0</v>
      </c>
      <c r="K112" s="213" t="s">
        <v>176</v>
      </c>
      <c r="L112" s="43"/>
      <c r="M112" s="218" t="s">
        <v>19</v>
      </c>
      <c r="N112" s="219" t="s">
        <v>43</v>
      </c>
      <c r="O112" s="83"/>
      <c r="P112" s="220">
        <f>O112*H112</f>
        <v>0</v>
      </c>
      <c r="Q112" s="220">
        <v>0</v>
      </c>
      <c r="R112" s="220">
        <f>Q112*H112</f>
        <v>0</v>
      </c>
      <c r="S112" s="220">
        <v>0</v>
      </c>
      <c r="T112" s="221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22" t="s">
        <v>177</v>
      </c>
      <c r="AT112" s="222" t="s">
        <v>172</v>
      </c>
      <c r="AU112" s="222" t="s">
        <v>81</v>
      </c>
      <c r="AY112" s="16" t="s">
        <v>170</v>
      </c>
      <c r="BE112" s="223">
        <f>IF(N112="základní",J112,0)</f>
        <v>0</v>
      </c>
      <c r="BF112" s="223">
        <f>IF(N112="snížená",J112,0)</f>
        <v>0</v>
      </c>
      <c r="BG112" s="223">
        <f>IF(N112="zákl. přenesená",J112,0)</f>
        <v>0</v>
      </c>
      <c r="BH112" s="223">
        <f>IF(N112="sníž. přenesená",J112,0)</f>
        <v>0</v>
      </c>
      <c r="BI112" s="223">
        <f>IF(N112="nulová",J112,0)</f>
        <v>0</v>
      </c>
      <c r="BJ112" s="16" t="s">
        <v>79</v>
      </c>
      <c r="BK112" s="223">
        <f>ROUND(I112*H112,2)</f>
        <v>0</v>
      </c>
      <c r="BL112" s="16" t="s">
        <v>177</v>
      </c>
      <c r="BM112" s="222" t="s">
        <v>190</v>
      </c>
    </row>
    <row r="113" s="2" customFormat="1">
      <c r="A113" s="37"/>
      <c r="B113" s="38"/>
      <c r="C113" s="39"/>
      <c r="D113" s="224" t="s">
        <v>179</v>
      </c>
      <c r="E113" s="39"/>
      <c r="F113" s="225" t="s">
        <v>191</v>
      </c>
      <c r="G113" s="39"/>
      <c r="H113" s="39"/>
      <c r="I113" s="226"/>
      <c r="J113" s="39"/>
      <c r="K113" s="39"/>
      <c r="L113" s="43"/>
      <c r="M113" s="227"/>
      <c r="N113" s="228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179</v>
      </c>
      <c r="AU113" s="16" t="s">
        <v>81</v>
      </c>
    </row>
    <row r="114" s="2" customFormat="1" ht="37.8" customHeight="1">
      <c r="A114" s="37"/>
      <c r="B114" s="38"/>
      <c r="C114" s="211" t="s">
        <v>177</v>
      </c>
      <c r="D114" s="211" t="s">
        <v>172</v>
      </c>
      <c r="E114" s="212" t="s">
        <v>192</v>
      </c>
      <c r="F114" s="213" t="s">
        <v>193</v>
      </c>
      <c r="G114" s="214" t="s">
        <v>175</v>
      </c>
      <c r="H114" s="215">
        <v>1.7190000000000001</v>
      </c>
      <c r="I114" s="216"/>
      <c r="J114" s="217">
        <f>ROUND(I114*H114,2)</f>
        <v>0</v>
      </c>
      <c r="K114" s="213" t="s">
        <v>176</v>
      </c>
      <c r="L114" s="43"/>
      <c r="M114" s="218" t="s">
        <v>19</v>
      </c>
      <c r="N114" s="219" t="s">
        <v>43</v>
      </c>
      <c r="O114" s="83"/>
      <c r="P114" s="220">
        <f>O114*H114</f>
        <v>0</v>
      </c>
      <c r="Q114" s="220">
        <v>0</v>
      </c>
      <c r="R114" s="220">
        <f>Q114*H114</f>
        <v>0</v>
      </c>
      <c r="S114" s="220">
        <v>0</v>
      </c>
      <c r="T114" s="221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22" t="s">
        <v>177</v>
      </c>
      <c r="AT114" s="222" t="s">
        <v>172</v>
      </c>
      <c r="AU114" s="222" t="s">
        <v>81</v>
      </c>
      <c r="AY114" s="16" t="s">
        <v>170</v>
      </c>
      <c r="BE114" s="223">
        <f>IF(N114="základní",J114,0)</f>
        <v>0</v>
      </c>
      <c r="BF114" s="223">
        <f>IF(N114="snížená",J114,0)</f>
        <v>0</v>
      </c>
      <c r="BG114" s="223">
        <f>IF(N114="zákl. přenesená",J114,0)</f>
        <v>0</v>
      </c>
      <c r="BH114" s="223">
        <f>IF(N114="sníž. přenesená",J114,0)</f>
        <v>0</v>
      </c>
      <c r="BI114" s="223">
        <f>IF(N114="nulová",J114,0)</f>
        <v>0</v>
      </c>
      <c r="BJ114" s="16" t="s">
        <v>79</v>
      </c>
      <c r="BK114" s="223">
        <f>ROUND(I114*H114,2)</f>
        <v>0</v>
      </c>
      <c r="BL114" s="16" t="s">
        <v>177</v>
      </c>
      <c r="BM114" s="222" t="s">
        <v>194</v>
      </c>
    </row>
    <row r="115" s="2" customFormat="1">
      <c r="A115" s="37"/>
      <c r="B115" s="38"/>
      <c r="C115" s="39"/>
      <c r="D115" s="224" t="s">
        <v>179</v>
      </c>
      <c r="E115" s="39"/>
      <c r="F115" s="225" t="s">
        <v>195</v>
      </c>
      <c r="G115" s="39"/>
      <c r="H115" s="39"/>
      <c r="I115" s="226"/>
      <c r="J115" s="39"/>
      <c r="K115" s="39"/>
      <c r="L115" s="43"/>
      <c r="M115" s="227"/>
      <c r="N115" s="228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179</v>
      </c>
      <c r="AU115" s="16" t="s">
        <v>81</v>
      </c>
    </row>
    <row r="116" s="2" customFormat="1" ht="37.8" customHeight="1">
      <c r="A116" s="37"/>
      <c r="B116" s="38"/>
      <c r="C116" s="211" t="s">
        <v>196</v>
      </c>
      <c r="D116" s="211" t="s">
        <v>172</v>
      </c>
      <c r="E116" s="212" t="s">
        <v>197</v>
      </c>
      <c r="F116" s="213" t="s">
        <v>198</v>
      </c>
      <c r="G116" s="214" t="s">
        <v>175</v>
      </c>
      <c r="H116" s="215">
        <v>1.7190000000000001</v>
      </c>
      <c r="I116" s="216"/>
      <c r="J116" s="217">
        <f>ROUND(I116*H116,2)</f>
        <v>0</v>
      </c>
      <c r="K116" s="213" t="s">
        <v>176</v>
      </c>
      <c r="L116" s="43"/>
      <c r="M116" s="218" t="s">
        <v>19</v>
      </c>
      <c r="N116" s="219" t="s">
        <v>43</v>
      </c>
      <c r="O116" s="83"/>
      <c r="P116" s="220">
        <f>O116*H116</f>
        <v>0</v>
      </c>
      <c r="Q116" s="220">
        <v>0</v>
      </c>
      <c r="R116" s="220">
        <f>Q116*H116</f>
        <v>0</v>
      </c>
      <c r="S116" s="220">
        <v>0</v>
      </c>
      <c r="T116" s="221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22" t="s">
        <v>177</v>
      </c>
      <c r="AT116" s="222" t="s">
        <v>172</v>
      </c>
      <c r="AU116" s="222" t="s">
        <v>81</v>
      </c>
      <c r="AY116" s="16" t="s">
        <v>170</v>
      </c>
      <c r="BE116" s="223">
        <f>IF(N116="základní",J116,0)</f>
        <v>0</v>
      </c>
      <c r="BF116" s="223">
        <f>IF(N116="snížená",J116,0)</f>
        <v>0</v>
      </c>
      <c r="BG116" s="223">
        <f>IF(N116="zákl. přenesená",J116,0)</f>
        <v>0</v>
      </c>
      <c r="BH116" s="223">
        <f>IF(N116="sníž. přenesená",J116,0)</f>
        <v>0</v>
      </c>
      <c r="BI116" s="223">
        <f>IF(N116="nulová",J116,0)</f>
        <v>0</v>
      </c>
      <c r="BJ116" s="16" t="s">
        <v>79</v>
      </c>
      <c r="BK116" s="223">
        <f>ROUND(I116*H116,2)</f>
        <v>0</v>
      </c>
      <c r="BL116" s="16" t="s">
        <v>177</v>
      </c>
      <c r="BM116" s="222" t="s">
        <v>199</v>
      </c>
    </row>
    <row r="117" s="2" customFormat="1">
      <c r="A117" s="37"/>
      <c r="B117" s="38"/>
      <c r="C117" s="39"/>
      <c r="D117" s="224" t="s">
        <v>179</v>
      </c>
      <c r="E117" s="39"/>
      <c r="F117" s="225" t="s">
        <v>200</v>
      </c>
      <c r="G117" s="39"/>
      <c r="H117" s="39"/>
      <c r="I117" s="226"/>
      <c r="J117" s="39"/>
      <c r="K117" s="39"/>
      <c r="L117" s="43"/>
      <c r="M117" s="227"/>
      <c r="N117" s="228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179</v>
      </c>
      <c r="AU117" s="16" t="s">
        <v>81</v>
      </c>
    </row>
    <row r="118" s="2" customFormat="1" ht="24.15" customHeight="1">
      <c r="A118" s="37"/>
      <c r="B118" s="38"/>
      <c r="C118" s="211" t="s">
        <v>201</v>
      </c>
      <c r="D118" s="211" t="s">
        <v>172</v>
      </c>
      <c r="E118" s="212" t="s">
        <v>202</v>
      </c>
      <c r="F118" s="213" t="s">
        <v>203</v>
      </c>
      <c r="G118" s="214" t="s">
        <v>175</v>
      </c>
      <c r="H118" s="215">
        <v>1.7190000000000001</v>
      </c>
      <c r="I118" s="216"/>
      <c r="J118" s="217">
        <f>ROUND(I118*H118,2)</f>
        <v>0</v>
      </c>
      <c r="K118" s="213" t="s">
        <v>176</v>
      </c>
      <c r="L118" s="43"/>
      <c r="M118" s="218" t="s">
        <v>19</v>
      </c>
      <c r="N118" s="219" t="s">
        <v>43</v>
      </c>
      <c r="O118" s="83"/>
      <c r="P118" s="220">
        <f>O118*H118</f>
        <v>0</v>
      </c>
      <c r="Q118" s="220">
        <v>0</v>
      </c>
      <c r="R118" s="220">
        <f>Q118*H118</f>
        <v>0</v>
      </c>
      <c r="S118" s="220">
        <v>0</v>
      </c>
      <c r="T118" s="221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22" t="s">
        <v>177</v>
      </c>
      <c r="AT118" s="222" t="s">
        <v>172</v>
      </c>
      <c r="AU118" s="222" t="s">
        <v>81</v>
      </c>
      <c r="AY118" s="16" t="s">
        <v>170</v>
      </c>
      <c r="BE118" s="223">
        <f>IF(N118="základní",J118,0)</f>
        <v>0</v>
      </c>
      <c r="BF118" s="223">
        <f>IF(N118="snížená",J118,0)</f>
        <v>0</v>
      </c>
      <c r="BG118" s="223">
        <f>IF(N118="zákl. přenesená",J118,0)</f>
        <v>0</v>
      </c>
      <c r="BH118" s="223">
        <f>IF(N118="sníž. přenesená",J118,0)</f>
        <v>0</v>
      </c>
      <c r="BI118" s="223">
        <f>IF(N118="nulová",J118,0)</f>
        <v>0</v>
      </c>
      <c r="BJ118" s="16" t="s">
        <v>79</v>
      </c>
      <c r="BK118" s="223">
        <f>ROUND(I118*H118,2)</f>
        <v>0</v>
      </c>
      <c r="BL118" s="16" t="s">
        <v>177</v>
      </c>
      <c r="BM118" s="222" t="s">
        <v>204</v>
      </c>
    </row>
    <row r="119" s="2" customFormat="1">
      <c r="A119" s="37"/>
      <c r="B119" s="38"/>
      <c r="C119" s="39"/>
      <c r="D119" s="224" t="s">
        <v>179</v>
      </c>
      <c r="E119" s="39"/>
      <c r="F119" s="225" t="s">
        <v>205</v>
      </c>
      <c r="G119" s="39"/>
      <c r="H119" s="39"/>
      <c r="I119" s="226"/>
      <c r="J119" s="39"/>
      <c r="K119" s="39"/>
      <c r="L119" s="43"/>
      <c r="M119" s="227"/>
      <c r="N119" s="228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179</v>
      </c>
      <c r="AU119" s="16" t="s">
        <v>81</v>
      </c>
    </row>
    <row r="120" s="12" customFormat="1" ht="22.8" customHeight="1">
      <c r="A120" s="12"/>
      <c r="B120" s="195"/>
      <c r="C120" s="196"/>
      <c r="D120" s="197" t="s">
        <v>71</v>
      </c>
      <c r="E120" s="209" t="s">
        <v>206</v>
      </c>
      <c r="F120" s="209" t="s">
        <v>207</v>
      </c>
      <c r="G120" s="196"/>
      <c r="H120" s="196"/>
      <c r="I120" s="199"/>
      <c r="J120" s="210">
        <f>BK120</f>
        <v>0</v>
      </c>
      <c r="K120" s="196"/>
      <c r="L120" s="201"/>
      <c r="M120" s="202"/>
      <c r="N120" s="203"/>
      <c r="O120" s="203"/>
      <c r="P120" s="204">
        <f>SUM(P121:P124)</f>
        <v>0</v>
      </c>
      <c r="Q120" s="203"/>
      <c r="R120" s="204">
        <f>SUM(R121:R124)</f>
        <v>0</v>
      </c>
      <c r="S120" s="203"/>
      <c r="T120" s="205">
        <f>SUM(T121:T124)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6" t="s">
        <v>79</v>
      </c>
      <c r="AT120" s="207" t="s">
        <v>71</v>
      </c>
      <c r="AU120" s="207" t="s">
        <v>79</v>
      </c>
      <c r="AY120" s="206" t="s">
        <v>170</v>
      </c>
      <c r="BK120" s="208">
        <f>SUM(BK121:BK124)</f>
        <v>0</v>
      </c>
    </row>
    <row r="121" s="2" customFormat="1" ht="24.15" customHeight="1">
      <c r="A121" s="37"/>
      <c r="B121" s="38"/>
      <c r="C121" s="211" t="s">
        <v>208</v>
      </c>
      <c r="D121" s="211" t="s">
        <v>172</v>
      </c>
      <c r="E121" s="212" t="s">
        <v>209</v>
      </c>
      <c r="F121" s="213" t="s">
        <v>210</v>
      </c>
      <c r="G121" s="214" t="s">
        <v>211</v>
      </c>
      <c r="H121" s="215">
        <v>3.0939999999999999</v>
      </c>
      <c r="I121" s="216"/>
      <c r="J121" s="217">
        <f>ROUND(I121*H121,2)</f>
        <v>0</v>
      </c>
      <c r="K121" s="213" t="s">
        <v>176</v>
      </c>
      <c r="L121" s="43"/>
      <c r="M121" s="218" t="s">
        <v>19</v>
      </c>
      <c r="N121" s="219" t="s">
        <v>43</v>
      </c>
      <c r="O121" s="83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2" t="s">
        <v>177</v>
      </c>
      <c r="AT121" s="222" t="s">
        <v>172</v>
      </c>
      <c r="AU121" s="222" t="s">
        <v>81</v>
      </c>
      <c r="AY121" s="16" t="s">
        <v>170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6" t="s">
        <v>79</v>
      </c>
      <c r="BK121" s="223">
        <f>ROUND(I121*H121,2)</f>
        <v>0</v>
      </c>
      <c r="BL121" s="16" t="s">
        <v>177</v>
      </c>
      <c r="BM121" s="222" t="s">
        <v>212</v>
      </c>
    </row>
    <row r="122" s="2" customFormat="1">
      <c r="A122" s="37"/>
      <c r="B122" s="38"/>
      <c r="C122" s="39"/>
      <c r="D122" s="224" t="s">
        <v>179</v>
      </c>
      <c r="E122" s="39"/>
      <c r="F122" s="225" t="s">
        <v>213</v>
      </c>
      <c r="G122" s="39"/>
      <c r="H122" s="39"/>
      <c r="I122" s="226"/>
      <c r="J122" s="39"/>
      <c r="K122" s="39"/>
      <c r="L122" s="43"/>
      <c r="M122" s="227"/>
      <c r="N122" s="228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179</v>
      </c>
      <c r="AU122" s="16" t="s">
        <v>81</v>
      </c>
    </row>
    <row r="123" s="2" customFormat="1" ht="24.15" customHeight="1">
      <c r="A123" s="37"/>
      <c r="B123" s="38"/>
      <c r="C123" s="211" t="s">
        <v>214</v>
      </c>
      <c r="D123" s="211" t="s">
        <v>172</v>
      </c>
      <c r="E123" s="212" t="s">
        <v>215</v>
      </c>
      <c r="F123" s="213" t="s">
        <v>216</v>
      </c>
      <c r="G123" s="214" t="s">
        <v>175</v>
      </c>
      <c r="H123" s="215">
        <v>1.7190000000000001</v>
      </c>
      <c r="I123" s="216"/>
      <c r="J123" s="217">
        <f>ROUND(I123*H123,2)</f>
        <v>0</v>
      </c>
      <c r="K123" s="213" t="s">
        <v>176</v>
      </c>
      <c r="L123" s="43"/>
      <c r="M123" s="218" t="s">
        <v>19</v>
      </c>
      <c r="N123" s="219" t="s">
        <v>43</v>
      </c>
      <c r="O123" s="83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2" t="s">
        <v>177</v>
      </c>
      <c r="AT123" s="222" t="s">
        <v>172</v>
      </c>
      <c r="AU123" s="222" t="s">
        <v>81</v>
      </c>
      <c r="AY123" s="16" t="s">
        <v>170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6" t="s">
        <v>79</v>
      </c>
      <c r="BK123" s="223">
        <f>ROUND(I123*H123,2)</f>
        <v>0</v>
      </c>
      <c r="BL123" s="16" t="s">
        <v>177</v>
      </c>
      <c r="BM123" s="222" t="s">
        <v>217</v>
      </c>
    </row>
    <row r="124" s="2" customFormat="1">
      <c r="A124" s="37"/>
      <c r="B124" s="38"/>
      <c r="C124" s="39"/>
      <c r="D124" s="224" t="s">
        <v>179</v>
      </c>
      <c r="E124" s="39"/>
      <c r="F124" s="225" t="s">
        <v>218</v>
      </c>
      <c r="G124" s="39"/>
      <c r="H124" s="39"/>
      <c r="I124" s="226"/>
      <c r="J124" s="39"/>
      <c r="K124" s="39"/>
      <c r="L124" s="43"/>
      <c r="M124" s="227"/>
      <c r="N124" s="228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179</v>
      </c>
      <c r="AU124" s="16" t="s">
        <v>81</v>
      </c>
    </row>
    <row r="125" s="12" customFormat="1" ht="22.8" customHeight="1">
      <c r="A125" s="12"/>
      <c r="B125" s="195"/>
      <c r="C125" s="196"/>
      <c r="D125" s="197" t="s">
        <v>71</v>
      </c>
      <c r="E125" s="209" t="s">
        <v>219</v>
      </c>
      <c r="F125" s="209" t="s">
        <v>220</v>
      </c>
      <c r="G125" s="196"/>
      <c r="H125" s="196"/>
      <c r="I125" s="199"/>
      <c r="J125" s="210">
        <f>BK125</f>
        <v>0</v>
      </c>
      <c r="K125" s="196"/>
      <c r="L125" s="201"/>
      <c r="M125" s="202"/>
      <c r="N125" s="203"/>
      <c r="O125" s="203"/>
      <c r="P125" s="204">
        <f>SUM(P126:P127)</f>
        <v>0</v>
      </c>
      <c r="Q125" s="203"/>
      <c r="R125" s="204">
        <f>SUM(R126:R127)</f>
        <v>0.015288</v>
      </c>
      <c r="S125" s="203"/>
      <c r="T125" s="205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6" t="s">
        <v>79</v>
      </c>
      <c r="AT125" s="207" t="s">
        <v>71</v>
      </c>
      <c r="AU125" s="207" t="s">
        <v>79</v>
      </c>
      <c r="AY125" s="206" t="s">
        <v>170</v>
      </c>
      <c r="BK125" s="208">
        <f>SUM(BK126:BK127)</f>
        <v>0</v>
      </c>
    </row>
    <row r="126" s="2" customFormat="1" ht="24.15" customHeight="1">
      <c r="A126" s="37"/>
      <c r="B126" s="38"/>
      <c r="C126" s="211" t="s">
        <v>221</v>
      </c>
      <c r="D126" s="211" t="s">
        <v>172</v>
      </c>
      <c r="E126" s="212" t="s">
        <v>222</v>
      </c>
      <c r="F126" s="213" t="s">
        <v>223</v>
      </c>
      <c r="G126" s="214" t="s">
        <v>224</v>
      </c>
      <c r="H126" s="215">
        <v>72.799999999999997</v>
      </c>
      <c r="I126" s="216"/>
      <c r="J126" s="217">
        <f>ROUND(I126*H126,2)</f>
        <v>0</v>
      </c>
      <c r="K126" s="213" t="s">
        <v>176</v>
      </c>
      <c r="L126" s="43"/>
      <c r="M126" s="218" t="s">
        <v>19</v>
      </c>
      <c r="N126" s="219" t="s">
        <v>43</v>
      </c>
      <c r="O126" s="83"/>
      <c r="P126" s="220">
        <f>O126*H126</f>
        <v>0</v>
      </c>
      <c r="Q126" s="220">
        <v>0.00021000000000000001</v>
      </c>
      <c r="R126" s="220">
        <f>Q126*H126</f>
        <v>0.015288</v>
      </c>
      <c r="S126" s="220">
        <v>0</v>
      </c>
      <c r="T126" s="22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2" t="s">
        <v>177</v>
      </c>
      <c r="AT126" s="222" t="s">
        <v>172</v>
      </c>
      <c r="AU126" s="222" t="s">
        <v>81</v>
      </c>
      <c r="AY126" s="16" t="s">
        <v>170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79</v>
      </c>
      <c r="BK126" s="223">
        <f>ROUND(I126*H126,2)</f>
        <v>0</v>
      </c>
      <c r="BL126" s="16" t="s">
        <v>177</v>
      </c>
      <c r="BM126" s="222" t="s">
        <v>225</v>
      </c>
    </row>
    <row r="127" s="2" customFormat="1">
      <c r="A127" s="37"/>
      <c r="B127" s="38"/>
      <c r="C127" s="39"/>
      <c r="D127" s="224" t="s">
        <v>179</v>
      </c>
      <c r="E127" s="39"/>
      <c r="F127" s="225" t="s">
        <v>226</v>
      </c>
      <c r="G127" s="39"/>
      <c r="H127" s="39"/>
      <c r="I127" s="226"/>
      <c r="J127" s="39"/>
      <c r="K127" s="39"/>
      <c r="L127" s="43"/>
      <c r="M127" s="227"/>
      <c r="N127" s="228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179</v>
      </c>
      <c r="AU127" s="16" t="s">
        <v>81</v>
      </c>
    </row>
    <row r="128" s="12" customFormat="1" ht="22.8" customHeight="1">
      <c r="A128" s="12"/>
      <c r="B128" s="195"/>
      <c r="C128" s="196"/>
      <c r="D128" s="197" t="s">
        <v>71</v>
      </c>
      <c r="E128" s="209" t="s">
        <v>227</v>
      </c>
      <c r="F128" s="209" t="s">
        <v>228</v>
      </c>
      <c r="G128" s="196"/>
      <c r="H128" s="196"/>
      <c r="I128" s="199"/>
      <c r="J128" s="210">
        <f>BK128</f>
        <v>0</v>
      </c>
      <c r="K128" s="196"/>
      <c r="L128" s="201"/>
      <c r="M128" s="202"/>
      <c r="N128" s="203"/>
      <c r="O128" s="203"/>
      <c r="P128" s="204">
        <f>SUM(P129:P130)</f>
        <v>0</v>
      </c>
      <c r="Q128" s="203"/>
      <c r="R128" s="204">
        <f>SUM(R129:R130)</f>
        <v>0</v>
      </c>
      <c r="S128" s="203"/>
      <c r="T128" s="205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6" t="s">
        <v>79</v>
      </c>
      <c r="AT128" s="207" t="s">
        <v>71</v>
      </c>
      <c r="AU128" s="207" t="s">
        <v>79</v>
      </c>
      <c r="AY128" s="206" t="s">
        <v>170</v>
      </c>
      <c r="BK128" s="208">
        <f>SUM(BK129:BK130)</f>
        <v>0</v>
      </c>
    </row>
    <row r="129" s="2" customFormat="1" ht="16.5" customHeight="1">
      <c r="A129" s="37"/>
      <c r="B129" s="38"/>
      <c r="C129" s="211" t="s">
        <v>229</v>
      </c>
      <c r="D129" s="211" t="s">
        <v>172</v>
      </c>
      <c r="E129" s="212" t="s">
        <v>230</v>
      </c>
      <c r="F129" s="213" t="s">
        <v>231</v>
      </c>
      <c r="G129" s="214" t="s">
        <v>224</v>
      </c>
      <c r="H129" s="215">
        <v>7.79</v>
      </c>
      <c r="I129" s="216"/>
      <c r="J129" s="217">
        <f>ROUND(I129*H129,2)</f>
        <v>0</v>
      </c>
      <c r="K129" s="213" t="s">
        <v>176</v>
      </c>
      <c r="L129" s="43"/>
      <c r="M129" s="218" t="s">
        <v>19</v>
      </c>
      <c r="N129" s="219" t="s">
        <v>43</v>
      </c>
      <c r="O129" s="83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2" t="s">
        <v>177</v>
      </c>
      <c r="AT129" s="222" t="s">
        <v>172</v>
      </c>
      <c r="AU129" s="222" t="s">
        <v>81</v>
      </c>
      <c r="AY129" s="16" t="s">
        <v>170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6" t="s">
        <v>79</v>
      </c>
      <c r="BK129" s="223">
        <f>ROUND(I129*H129,2)</f>
        <v>0</v>
      </c>
      <c r="BL129" s="16" t="s">
        <v>177</v>
      </c>
      <c r="BM129" s="222" t="s">
        <v>232</v>
      </c>
    </row>
    <row r="130" s="2" customFormat="1">
      <c r="A130" s="37"/>
      <c r="B130" s="38"/>
      <c r="C130" s="39"/>
      <c r="D130" s="224" t="s">
        <v>179</v>
      </c>
      <c r="E130" s="39"/>
      <c r="F130" s="225" t="s">
        <v>233</v>
      </c>
      <c r="G130" s="39"/>
      <c r="H130" s="39"/>
      <c r="I130" s="226"/>
      <c r="J130" s="39"/>
      <c r="K130" s="39"/>
      <c r="L130" s="43"/>
      <c r="M130" s="227"/>
      <c r="N130" s="228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179</v>
      </c>
      <c r="AU130" s="16" t="s">
        <v>81</v>
      </c>
    </row>
    <row r="131" s="12" customFormat="1" ht="22.8" customHeight="1">
      <c r="A131" s="12"/>
      <c r="B131" s="195"/>
      <c r="C131" s="196"/>
      <c r="D131" s="197" t="s">
        <v>71</v>
      </c>
      <c r="E131" s="209" t="s">
        <v>234</v>
      </c>
      <c r="F131" s="209" t="s">
        <v>235</v>
      </c>
      <c r="G131" s="196"/>
      <c r="H131" s="196"/>
      <c r="I131" s="199"/>
      <c r="J131" s="210">
        <f>BK131</f>
        <v>0</v>
      </c>
      <c r="K131" s="196"/>
      <c r="L131" s="201"/>
      <c r="M131" s="202"/>
      <c r="N131" s="203"/>
      <c r="O131" s="203"/>
      <c r="P131" s="204">
        <f>SUM(P132:P141)</f>
        <v>0</v>
      </c>
      <c r="Q131" s="203"/>
      <c r="R131" s="204">
        <f>SUM(R132:R141)</f>
        <v>0</v>
      </c>
      <c r="S131" s="203"/>
      <c r="T131" s="205">
        <f>SUM(T132:T141)</f>
        <v>51.257929999999995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6" t="s">
        <v>79</v>
      </c>
      <c r="AT131" s="207" t="s">
        <v>71</v>
      </c>
      <c r="AU131" s="207" t="s">
        <v>79</v>
      </c>
      <c r="AY131" s="206" t="s">
        <v>170</v>
      </c>
      <c r="BK131" s="208">
        <f>SUM(BK132:BK141)</f>
        <v>0</v>
      </c>
    </row>
    <row r="132" s="2" customFormat="1" ht="16.5" customHeight="1">
      <c r="A132" s="37"/>
      <c r="B132" s="38"/>
      <c r="C132" s="211" t="s">
        <v>236</v>
      </c>
      <c r="D132" s="211" t="s">
        <v>172</v>
      </c>
      <c r="E132" s="212" t="s">
        <v>237</v>
      </c>
      <c r="F132" s="213" t="s">
        <v>238</v>
      </c>
      <c r="G132" s="214" t="s">
        <v>175</v>
      </c>
      <c r="H132" s="215">
        <v>9.8230000000000004</v>
      </c>
      <c r="I132" s="216"/>
      <c r="J132" s="217">
        <f>ROUND(I132*H132,2)</f>
        <v>0</v>
      </c>
      <c r="K132" s="213" t="s">
        <v>176</v>
      </c>
      <c r="L132" s="43"/>
      <c r="M132" s="218" t="s">
        <v>19</v>
      </c>
      <c r="N132" s="219" t="s">
        <v>43</v>
      </c>
      <c r="O132" s="83"/>
      <c r="P132" s="220">
        <f>O132*H132</f>
        <v>0</v>
      </c>
      <c r="Q132" s="220">
        <v>0</v>
      </c>
      <c r="R132" s="220">
        <f>Q132*H132</f>
        <v>0</v>
      </c>
      <c r="S132" s="220">
        <v>2.3999999999999999</v>
      </c>
      <c r="T132" s="221">
        <f>S132*H132</f>
        <v>23.575199999999999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2" t="s">
        <v>177</v>
      </c>
      <c r="AT132" s="222" t="s">
        <v>172</v>
      </c>
      <c r="AU132" s="222" t="s">
        <v>81</v>
      </c>
      <c r="AY132" s="16" t="s">
        <v>170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6" t="s">
        <v>79</v>
      </c>
      <c r="BK132" s="223">
        <f>ROUND(I132*H132,2)</f>
        <v>0</v>
      </c>
      <c r="BL132" s="16" t="s">
        <v>177</v>
      </c>
      <c r="BM132" s="222" t="s">
        <v>239</v>
      </c>
    </row>
    <row r="133" s="2" customFormat="1">
      <c r="A133" s="37"/>
      <c r="B133" s="38"/>
      <c r="C133" s="39"/>
      <c r="D133" s="224" t="s">
        <v>179</v>
      </c>
      <c r="E133" s="39"/>
      <c r="F133" s="225" t="s">
        <v>240</v>
      </c>
      <c r="G133" s="39"/>
      <c r="H133" s="39"/>
      <c r="I133" s="226"/>
      <c r="J133" s="39"/>
      <c r="K133" s="39"/>
      <c r="L133" s="43"/>
      <c r="M133" s="227"/>
      <c r="N133" s="228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179</v>
      </c>
      <c r="AU133" s="16" t="s">
        <v>81</v>
      </c>
    </row>
    <row r="134" s="2" customFormat="1" ht="16.5" customHeight="1">
      <c r="A134" s="37"/>
      <c r="B134" s="38"/>
      <c r="C134" s="211" t="s">
        <v>8</v>
      </c>
      <c r="D134" s="211" t="s">
        <v>172</v>
      </c>
      <c r="E134" s="212" t="s">
        <v>241</v>
      </c>
      <c r="F134" s="213" t="s">
        <v>242</v>
      </c>
      <c r="G134" s="214" t="s">
        <v>175</v>
      </c>
      <c r="H134" s="215">
        <v>5.8239999999999998</v>
      </c>
      <c r="I134" s="216"/>
      <c r="J134" s="217">
        <f>ROUND(I134*H134,2)</f>
        <v>0</v>
      </c>
      <c r="K134" s="213" t="s">
        <v>176</v>
      </c>
      <c r="L134" s="43"/>
      <c r="M134" s="218" t="s">
        <v>19</v>
      </c>
      <c r="N134" s="219" t="s">
        <v>43</v>
      </c>
      <c r="O134" s="83"/>
      <c r="P134" s="220">
        <f>O134*H134</f>
        <v>0</v>
      </c>
      <c r="Q134" s="220">
        <v>0</v>
      </c>
      <c r="R134" s="220">
        <f>Q134*H134</f>
        <v>0</v>
      </c>
      <c r="S134" s="220">
        <v>2.2000000000000002</v>
      </c>
      <c r="T134" s="221">
        <f>S134*H134</f>
        <v>12.812800000000001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2" t="s">
        <v>177</v>
      </c>
      <c r="AT134" s="222" t="s">
        <v>172</v>
      </c>
      <c r="AU134" s="222" t="s">
        <v>81</v>
      </c>
      <c r="AY134" s="16" t="s">
        <v>170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6" t="s">
        <v>79</v>
      </c>
      <c r="BK134" s="223">
        <f>ROUND(I134*H134,2)</f>
        <v>0</v>
      </c>
      <c r="BL134" s="16" t="s">
        <v>177</v>
      </c>
      <c r="BM134" s="222" t="s">
        <v>243</v>
      </c>
    </row>
    <row r="135" s="2" customFormat="1">
      <c r="A135" s="37"/>
      <c r="B135" s="38"/>
      <c r="C135" s="39"/>
      <c r="D135" s="224" t="s">
        <v>179</v>
      </c>
      <c r="E135" s="39"/>
      <c r="F135" s="225" t="s">
        <v>244</v>
      </c>
      <c r="G135" s="39"/>
      <c r="H135" s="39"/>
      <c r="I135" s="226"/>
      <c r="J135" s="39"/>
      <c r="K135" s="39"/>
      <c r="L135" s="43"/>
      <c r="M135" s="227"/>
      <c r="N135" s="228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179</v>
      </c>
      <c r="AU135" s="16" t="s">
        <v>81</v>
      </c>
    </row>
    <row r="136" s="2" customFormat="1" ht="21.75" customHeight="1">
      <c r="A136" s="37"/>
      <c r="B136" s="38"/>
      <c r="C136" s="211" t="s">
        <v>245</v>
      </c>
      <c r="D136" s="211" t="s">
        <v>172</v>
      </c>
      <c r="E136" s="212" t="s">
        <v>246</v>
      </c>
      <c r="F136" s="213" t="s">
        <v>247</v>
      </c>
      <c r="G136" s="214" t="s">
        <v>175</v>
      </c>
      <c r="H136" s="215">
        <v>10.15</v>
      </c>
      <c r="I136" s="216"/>
      <c r="J136" s="217">
        <f>ROUND(I136*H136,2)</f>
        <v>0</v>
      </c>
      <c r="K136" s="213" t="s">
        <v>176</v>
      </c>
      <c r="L136" s="43"/>
      <c r="M136" s="218" t="s">
        <v>19</v>
      </c>
      <c r="N136" s="219" t="s">
        <v>43</v>
      </c>
      <c r="O136" s="83"/>
      <c r="P136" s="220">
        <f>O136*H136</f>
        <v>0</v>
      </c>
      <c r="Q136" s="220">
        <v>0</v>
      </c>
      <c r="R136" s="220">
        <f>Q136*H136</f>
        <v>0</v>
      </c>
      <c r="S136" s="220">
        <v>1.3999999999999999</v>
      </c>
      <c r="T136" s="221">
        <f>S136*H136</f>
        <v>14.209999999999999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2" t="s">
        <v>177</v>
      </c>
      <c r="AT136" s="222" t="s">
        <v>172</v>
      </c>
      <c r="AU136" s="222" t="s">
        <v>81</v>
      </c>
      <c r="AY136" s="16" t="s">
        <v>170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6" t="s">
        <v>79</v>
      </c>
      <c r="BK136" s="223">
        <f>ROUND(I136*H136,2)</f>
        <v>0</v>
      </c>
      <c r="BL136" s="16" t="s">
        <v>177</v>
      </c>
      <c r="BM136" s="222" t="s">
        <v>248</v>
      </c>
    </row>
    <row r="137" s="2" customFormat="1">
      <c r="A137" s="37"/>
      <c r="B137" s="38"/>
      <c r="C137" s="39"/>
      <c r="D137" s="224" t="s">
        <v>179</v>
      </c>
      <c r="E137" s="39"/>
      <c r="F137" s="225" t="s">
        <v>249</v>
      </c>
      <c r="G137" s="39"/>
      <c r="H137" s="39"/>
      <c r="I137" s="226"/>
      <c r="J137" s="39"/>
      <c r="K137" s="39"/>
      <c r="L137" s="43"/>
      <c r="M137" s="227"/>
      <c r="N137" s="228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179</v>
      </c>
      <c r="AU137" s="16" t="s">
        <v>81</v>
      </c>
    </row>
    <row r="138" s="2" customFormat="1" ht="24.15" customHeight="1">
      <c r="A138" s="37"/>
      <c r="B138" s="38"/>
      <c r="C138" s="211" t="s">
        <v>250</v>
      </c>
      <c r="D138" s="211" t="s">
        <v>172</v>
      </c>
      <c r="E138" s="212" t="s">
        <v>251</v>
      </c>
      <c r="F138" s="213" t="s">
        <v>252</v>
      </c>
      <c r="G138" s="214" t="s">
        <v>224</v>
      </c>
      <c r="H138" s="215">
        <v>10.84</v>
      </c>
      <c r="I138" s="216"/>
      <c r="J138" s="217">
        <f>ROUND(I138*H138,2)</f>
        <v>0</v>
      </c>
      <c r="K138" s="213" t="s">
        <v>176</v>
      </c>
      <c r="L138" s="43"/>
      <c r="M138" s="218" t="s">
        <v>19</v>
      </c>
      <c r="N138" s="219" t="s">
        <v>43</v>
      </c>
      <c r="O138" s="83"/>
      <c r="P138" s="220">
        <f>O138*H138</f>
        <v>0</v>
      </c>
      <c r="Q138" s="220">
        <v>0</v>
      </c>
      <c r="R138" s="220">
        <f>Q138*H138</f>
        <v>0</v>
      </c>
      <c r="S138" s="220">
        <v>0.051999999999999998</v>
      </c>
      <c r="T138" s="221">
        <f>S138*H138</f>
        <v>0.56367999999999996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2" t="s">
        <v>177</v>
      </c>
      <c r="AT138" s="222" t="s">
        <v>172</v>
      </c>
      <c r="AU138" s="222" t="s">
        <v>81</v>
      </c>
      <c r="AY138" s="16" t="s">
        <v>170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6" t="s">
        <v>79</v>
      </c>
      <c r="BK138" s="223">
        <f>ROUND(I138*H138,2)</f>
        <v>0</v>
      </c>
      <c r="BL138" s="16" t="s">
        <v>177</v>
      </c>
      <c r="BM138" s="222" t="s">
        <v>253</v>
      </c>
    </row>
    <row r="139" s="2" customFormat="1">
      <c r="A139" s="37"/>
      <c r="B139" s="38"/>
      <c r="C139" s="39"/>
      <c r="D139" s="224" t="s">
        <v>179</v>
      </c>
      <c r="E139" s="39"/>
      <c r="F139" s="225" t="s">
        <v>254</v>
      </c>
      <c r="G139" s="39"/>
      <c r="H139" s="39"/>
      <c r="I139" s="226"/>
      <c r="J139" s="39"/>
      <c r="K139" s="39"/>
      <c r="L139" s="43"/>
      <c r="M139" s="227"/>
      <c r="N139" s="228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179</v>
      </c>
      <c r="AU139" s="16" t="s">
        <v>81</v>
      </c>
    </row>
    <row r="140" s="2" customFormat="1" ht="16.5" customHeight="1">
      <c r="A140" s="37"/>
      <c r="B140" s="38"/>
      <c r="C140" s="211" t="s">
        <v>255</v>
      </c>
      <c r="D140" s="211" t="s">
        <v>172</v>
      </c>
      <c r="E140" s="212" t="s">
        <v>256</v>
      </c>
      <c r="F140" s="213" t="s">
        <v>257</v>
      </c>
      <c r="G140" s="214" t="s">
        <v>258</v>
      </c>
      <c r="H140" s="215">
        <v>13.75</v>
      </c>
      <c r="I140" s="216"/>
      <c r="J140" s="217">
        <f>ROUND(I140*H140,2)</f>
        <v>0</v>
      </c>
      <c r="K140" s="213" t="s">
        <v>176</v>
      </c>
      <c r="L140" s="43"/>
      <c r="M140" s="218" t="s">
        <v>19</v>
      </c>
      <c r="N140" s="219" t="s">
        <v>43</v>
      </c>
      <c r="O140" s="83"/>
      <c r="P140" s="220">
        <f>O140*H140</f>
        <v>0</v>
      </c>
      <c r="Q140" s="220">
        <v>0</v>
      </c>
      <c r="R140" s="220">
        <f>Q140*H140</f>
        <v>0</v>
      </c>
      <c r="S140" s="220">
        <v>0.0070000000000000001</v>
      </c>
      <c r="T140" s="221">
        <f>S140*H140</f>
        <v>0.096250000000000002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2" t="s">
        <v>177</v>
      </c>
      <c r="AT140" s="222" t="s">
        <v>172</v>
      </c>
      <c r="AU140" s="222" t="s">
        <v>81</v>
      </c>
      <c r="AY140" s="16" t="s">
        <v>170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6" t="s">
        <v>79</v>
      </c>
      <c r="BK140" s="223">
        <f>ROUND(I140*H140,2)</f>
        <v>0</v>
      </c>
      <c r="BL140" s="16" t="s">
        <v>177</v>
      </c>
      <c r="BM140" s="222" t="s">
        <v>259</v>
      </c>
    </row>
    <row r="141" s="2" customFormat="1">
      <c r="A141" s="37"/>
      <c r="B141" s="38"/>
      <c r="C141" s="39"/>
      <c r="D141" s="224" t="s">
        <v>179</v>
      </c>
      <c r="E141" s="39"/>
      <c r="F141" s="225" t="s">
        <v>260</v>
      </c>
      <c r="G141" s="39"/>
      <c r="H141" s="39"/>
      <c r="I141" s="226"/>
      <c r="J141" s="39"/>
      <c r="K141" s="39"/>
      <c r="L141" s="43"/>
      <c r="M141" s="227"/>
      <c r="N141" s="228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179</v>
      </c>
      <c r="AU141" s="16" t="s">
        <v>81</v>
      </c>
    </row>
    <row r="142" s="12" customFormat="1" ht="22.8" customHeight="1">
      <c r="A142" s="12"/>
      <c r="B142" s="195"/>
      <c r="C142" s="196"/>
      <c r="D142" s="197" t="s">
        <v>71</v>
      </c>
      <c r="E142" s="209" t="s">
        <v>261</v>
      </c>
      <c r="F142" s="209" t="s">
        <v>262</v>
      </c>
      <c r="G142" s="196"/>
      <c r="H142" s="196"/>
      <c r="I142" s="199"/>
      <c r="J142" s="210">
        <f>BK142</f>
        <v>0</v>
      </c>
      <c r="K142" s="196"/>
      <c r="L142" s="201"/>
      <c r="M142" s="202"/>
      <c r="N142" s="203"/>
      <c r="O142" s="203"/>
      <c r="P142" s="204">
        <f>SUM(P143:P144)</f>
        <v>0</v>
      </c>
      <c r="Q142" s="203"/>
      <c r="R142" s="204">
        <f>SUM(R143:R144)</f>
        <v>0</v>
      </c>
      <c r="S142" s="203"/>
      <c r="T142" s="205">
        <f>SUM(T143:T144)</f>
        <v>0.124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6" t="s">
        <v>79</v>
      </c>
      <c r="AT142" s="207" t="s">
        <v>71</v>
      </c>
      <c r="AU142" s="207" t="s">
        <v>79</v>
      </c>
      <c r="AY142" s="206" t="s">
        <v>170</v>
      </c>
      <c r="BK142" s="208">
        <f>SUM(BK143:BK144)</f>
        <v>0</v>
      </c>
    </row>
    <row r="143" s="2" customFormat="1" ht="24.15" customHeight="1">
      <c r="A143" s="37"/>
      <c r="B143" s="38"/>
      <c r="C143" s="211" t="s">
        <v>181</v>
      </c>
      <c r="D143" s="211" t="s">
        <v>172</v>
      </c>
      <c r="E143" s="212" t="s">
        <v>263</v>
      </c>
      <c r="F143" s="213" t="s">
        <v>264</v>
      </c>
      <c r="G143" s="214" t="s">
        <v>265</v>
      </c>
      <c r="H143" s="215">
        <v>4</v>
      </c>
      <c r="I143" s="216"/>
      <c r="J143" s="217">
        <f>ROUND(I143*H143,2)</f>
        <v>0</v>
      </c>
      <c r="K143" s="213" t="s">
        <v>176</v>
      </c>
      <c r="L143" s="43"/>
      <c r="M143" s="218" t="s">
        <v>19</v>
      </c>
      <c r="N143" s="219" t="s">
        <v>43</v>
      </c>
      <c r="O143" s="83"/>
      <c r="P143" s="220">
        <f>O143*H143</f>
        <v>0</v>
      </c>
      <c r="Q143" s="220">
        <v>0</v>
      </c>
      <c r="R143" s="220">
        <f>Q143*H143</f>
        <v>0</v>
      </c>
      <c r="S143" s="220">
        <v>0.031</v>
      </c>
      <c r="T143" s="221">
        <f>S143*H143</f>
        <v>0.124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2" t="s">
        <v>177</v>
      </c>
      <c r="AT143" s="222" t="s">
        <v>172</v>
      </c>
      <c r="AU143" s="222" t="s">
        <v>81</v>
      </c>
      <c r="AY143" s="16" t="s">
        <v>170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6" t="s">
        <v>79</v>
      </c>
      <c r="BK143" s="223">
        <f>ROUND(I143*H143,2)</f>
        <v>0</v>
      </c>
      <c r="BL143" s="16" t="s">
        <v>177</v>
      </c>
      <c r="BM143" s="222" t="s">
        <v>266</v>
      </c>
    </row>
    <row r="144" s="2" customFormat="1">
      <c r="A144" s="37"/>
      <c r="B144" s="38"/>
      <c r="C144" s="39"/>
      <c r="D144" s="224" t="s">
        <v>179</v>
      </c>
      <c r="E144" s="39"/>
      <c r="F144" s="225" t="s">
        <v>267</v>
      </c>
      <c r="G144" s="39"/>
      <c r="H144" s="39"/>
      <c r="I144" s="226"/>
      <c r="J144" s="39"/>
      <c r="K144" s="39"/>
      <c r="L144" s="43"/>
      <c r="M144" s="227"/>
      <c r="N144" s="228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179</v>
      </c>
      <c r="AU144" s="16" t="s">
        <v>81</v>
      </c>
    </row>
    <row r="145" s="12" customFormat="1" ht="22.8" customHeight="1">
      <c r="A145" s="12"/>
      <c r="B145" s="195"/>
      <c r="C145" s="196"/>
      <c r="D145" s="197" t="s">
        <v>71</v>
      </c>
      <c r="E145" s="209" t="s">
        <v>268</v>
      </c>
      <c r="F145" s="209" t="s">
        <v>269</v>
      </c>
      <c r="G145" s="196"/>
      <c r="H145" s="196"/>
      <c r="I145" s="199"/>
      <c r="J145" s="210">
        <f>BK145</f>
        <v>0</v>
      </c>
      <c r="K145" s="196"/>
      <c r="L145" s="201"/>
      <c r="M145" s="202"/>
      <c r="N145" s="203"/>
      <c r="O145" s="203"/>
      <c r="P145" s="204">
        <f>SUM(P146:P165)</f>
        <v>0</v>
      </c>
      <c r="Q145" s="203"/>
      <c r="R145" s="204">
        <f>SUM(R146:R165)</f>
        <v>0</v>
      </c>
      <c r="S145" s="203"/>
      <c r="T145" s="205">
        <f>SUM(T146:T165)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6" t="s">
        <v>79</v>
      </c>
      <c r="AT145" s="207" t="s">
        <v>71</v>
      </c>
      <c r="AU145" s="207" t="s">
        <v>79</v>
      </c>
      <c r="AY145" s="206" t="s">
        <v>170</v>
      </c>
      <c r="BK145" s="208">
        <f>SUM(BK146:BK165)</f>
        <v>0</v>
      </c>
    </row>
    <row r="146" s="2" customFormat="1" ht="24.15" customHeight="1">
      <c r="A146" s="37"/>
      <c r="B146" s="38"/>
      <c r="C146" s="211" t="s">
        <v>206</v>
      </c>
      <c r="D146" s="211" t="s">
        <v>172</v>
      </c>
      <c r="E146" s="212" t="s">
        <v>270</v>
      </c>
      <c r="F146" s="213" t="s">
        <v>271</v>
      </c>
      <c r="G146" s="214" t="s">
        <v>211</v>
      </c>
      <c r="H146" s="215">
        <v>61.540999999999997</v>
      </c>
      <c r="I146" s="216"/>
      <c r="J146" s="217">
        <f>ROUND(I146*H146,2)</f>
        <v>0</v>
      </c>
      <c r="K146" s="213" t="s">
        <v>176</v>
      </c>
      <c r="L146" s="43"/>
      <c r="M146" s="218" t="s">
        <v>19</v>
      </c>
      <c r="N146" s="219" t="s">
        <v>43</v>
      </c>
      <c r="O146" s="83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2" t="s">
        <v>177</v>
      </c>
      <c r="AT146" s="222" t="s">
        <v>172</v>
      </c>
      <c r="AU146" s="222" t="s">
        <v>81</v>
      </c>
      <c r="AY146" s="16" t="s">
        <v>170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6" t="s">
        <v>79</v>
      </c>
      <c r="BK146" s="223">
        <f>ROUND(I146*H146,2)</f>
        <v>0</v>
      </c>
      <c r="BL146" s="16" t="s">
        <v>177</v>
      </c>
      <c r="BM146" s="222" t="s">
        <v>272</v>
      </c>
    </row>
    <row r="147" s="2" customFormat="1">
      <c r="A147" s="37"/>
      <c r="B147" s="38"/>
      <c r="C147" s="39"/>
      <c r="D147" s="224" t="s">
        <v>179</v>
      </c>
      <c r="E147" s="39"/>
      <c r="F147" s="225" t="s">
        <v>273</v>
      </c>
      <c r="G147" s="39"/>
      <c r="H147" s="39"/>
      <c r="I147" s="226"/>
      <c r="J147" s="39"/>
      <c r="K147" s="39"/>
      <c r="L147" s="43"/>
      <c r="M147" s="227"/>
      <c r="N147" s="228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179</v>
      </c>
      <c r="AU147" s="16" t="s">
        <v>81</v>
      </c>
    </row>
    <row r="148" s="2" customFormat="1" ht="21.75" customHeight="1">
      <c r="A148" s="37"/>
      <c r="B148" s="38"/>
      <c r="C148" s="211" t="s">
        <v>274</v>
      </c>
      <c r="D148" s="211" t="s">
        <v>172</v>
      </c>
      <c r="E148" s="212" t="s">
        <v>275</v>
      </c>
      <c r="F148" s="213" t="s">
        <v>276</v>
      </c>
      <c r="G148" s="214" t="s">
        <v>211</v>
      </c>
      <c r="H148" s="215">
        <v>61.540999999999997</v>
      </c>
      <c r="I148" s="216"/>
      <c r="J148" s="217">
        <f>ROUND(I148*H148,2)</f>
        <v>0</v>
      </c>
      <c r="K148" s="213" t="s">
        <v>176</v>
      </c>
      <c r="L148" s="43"/>
      <c r="M148" s="218" t="s">
        <v>19</v>
      </c>
      <c r="N148" s="219" t="s">
        <v>43</v>
      </c>
      <c r="O148" s="83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2" t="s">
        <v>177</v>
      </c>
      <c r="AT148" s="222" t="s">
        <v>172</v>
      </c>
      <c r="AU148" s="222" t="s">
        <v>81</v>
      </c>
      <c r="AY148" s="16" t="s">
        <v>170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6" t="s">
        <v>79</v>
      </c>
      <c r="BK148" s="223">
        <f>ROUND(I148*H148,2)</f>
        <v>0</v>
      </c>
      <c r="BL148" s="16" t="s">
        <v>177</v>
      </c>
      <c r="BM148" s="222" t="s">
        <v>277</v>
      </c>
    </row>
    <row r="149" s="2" customFormat="1">
      <c r="A149" s="37"/>
      <c r="B149" s="38"/>
      <c r="C149" s="39"/>
      <c r="D149" s="224" t="s">
        <v>179</v>
      </c>
      <c r="E149" s="39"/>
      <c r="F149" s="225" t="s">
        <v>278</v>
      </c>
      <c r="G149" s="39"/>
      <c r="H149" s="39"/>
      <c r="I149" s="226"/>
      <c r="J149" s="39"/>
      <c r="K149" s="39"/>
      <c r="L149" s="43"/>
      <c r="M149" s="227"/>
      <c r="N149" s="228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179</v>
      </c>
      <c r="AU149" s="16" t="s">
        <v>81</v>
      </c>
    </row>
    <row r="150" s="2" customFormat="1" ht="24.15" customHeight="1">
      <c r="A150" s="37"/>
      <c r="B150" s="38"/>
      <c r="C150" s="211" t="s">
        <v>279</v>
      </c>
      <c r="D150" s="211" t="s">
        <v>172</v>
      </c>
      <c r="E150" s="212" t="s">
        <v>280</v>
      </c>
      <c r="F150" s="213" t="s">
        <v>281</v>
      </c>
      <c r="G150" s="214" t="s">
        <v>211</v>
      </c>
      <c r="H150" s="215">
        <v>61.540999999999997</v>
      </c>
      <c r="I150" s="216"/>
      <c r="J150" s="217">
        <f>ROUND(I150*H150,2)</f>
        <v>0</v>
      </c>
      <c r="K150" s="213" t="s">
        <v>176</v>
      </c>
      <c r="L150" s="43"/>
      <c r="M150" s="218" t="s">
        <v>19</v>
      </c>
      <c r="N150" s="219" t="s">
        <v>43</v>
      </c>
      <c r="O150" s="83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2" t="s">
        <v>177</v>
      </c>
      <c r="AT150" s="222" t="s">
        <v>172</v>
      </c>
      <c r="AU150" s="222" t="s">
        <v>81</v>
      </c>
      <c r="AY150" s="16" t="s">
        <v>170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6" t="s">
        <v>79</v>
      </c>
      <c r="BK150" s="223">
        <f>ROUND(I150*H150,2)</f>
        <v>0</v>
      </c>
      <c r="BL150" s="16" t="s">
        <v>177</v>
      </c>
      <c r="BM150" s="222" t="s">
        <v>282</v>
      </c>
    </row>
    <row r="151" s="2" customFormat="1">
      <c r="A151" s="37"/>
      <c r="B151" s="38"/>
      <c r="C151" s="39"/>
      <c r="D151" s="224" t="s">
        <v>179</v>
      </c>
      <c r="E151" s="39"/>
      <c r="F151" s="225" t="s">
        <v>283</v>
      </c>
      <c r="G151" s="39"/>
      <c r="H151" s="39"/>
      <c r="I151" s="226"/>
      <c r="J151" s="39"/>
      <c r="K151" s="39"/>
      <c r="L151" s="43"/>
      <c r="M151" s="227"/>
      <c r="N151" s="228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179</v>
      </c>
      <c r="AU151" s="16" t="s">
        <v>81</v>
      </c>
    </row>
    <row r="152" s="2" customFormat="1" ht="24.15" customHeight="1">
      <c r="A152" s="37"/>
      <c r="B152" s="38"/>
      <c r="C152" s="211" t="s">
        <v>284</v>
      </c>
      <c r="D152" s="211" t="s">
        <v>172</v>
      </c>
      <c r="E152" s="212" t="s">
        <v>285</v>
      </c>
      <c r="F152" s="213" t="s">
        <v>286</v>
      </c>
      <c r="G152" s="214" t="s">
        <v>211</v>
      </c>
      <c r="H152" s="215">
        <v>12.813000000000001</v>
      </c>
      <c r="I152" s="216"/>
      <c r="J152" s="217">
        <f>ROUND(I152*H152,2)</f>
        <v>0</v>
      </c>
      <c r="K152" s="213" t="s">
        <v>176</v>
      </c>
      <c r="L152" s="43"/>
      <c r="M152" s="218" t="s">
        <v>19</v>
      </c>
      <c r="N152" s="219" t="s">
        <v>43</v>
      </c>
      <c r="O152" s="83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2" t="s">
        <v>177</v>
      </c>
      <c r="AT152" s="222" t="s">
        <v>172</v>
      </c>
      <c r="AU152" s="222" t="s">
        <v>81</v>
      </c>
      <c r="AY152" s="16" t="s">
        <v>170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6" t="s">
        <v>79</v>
      </c>
      <c r="BK152" s="223">
        <f>ROUND(I152*H152,2)</f>
        <v>0</v>
      </c>
      <c r="BL152" s="16" t="s">
        <v>177</v>
      </c>
      <c r="BM152" s="222" t="s">
        <v>287</v>
      </c>
    </row>
    <row r="153" s="2" customFormat="1">
      <c r="A153" s="37"/>
      <c r="B153" s="38"/>
      <c r="C153" s="39"/>
      <c r="D153" s="224" t="s">
        <v>179</v>
      </c>
      <c r="E153" s="39"/>
      <c r="F153" s="225" t="s">
        <v>288</v>
      </c>
      <c r="G153" s="39"/>
      <c r="H153" s="39"/>
      <c r="I153" s="226"/>
      <c r="J153" s="39"/>
      <c r="K153" s="39"/>
      <c r="L153" s="43"/>
      <c r="M153" s="227"/>
      <c r="N153" s="228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179</v>
      </c>
      <c r="AU153" s="16" t="s">
        <v>81</v>
      </c>
    </row>
    <row r="154" s="2" customFormat="1" ht="24.15" customHeight="1">
      <c r="A154" s="37"/>
      <c r="B154" s="38"/>
      <c r="C154" s="211" t="s">
        <v>7</v>
      </c>
      <c r="D154" s="211" t="s">
        <v>172</v>
      </c>
      <c r="E154" s="212" t="s">
        <v>289</v>
      </c>
      <c r="F154" s="213" t="s">
        <v>290</v>
      </c>
      <c r="G154" s="214" t="s">
        <v>211</v>
      </c>
      <c r="H154" s="215">
        <v>23.574999999999999</v>
      </c>
      <c r="I154" s="216"/>
      <c r="J154" s="217">
        <f>ROUND(I154*H154,2)</f>
        <v>0</v>
      </c>
      <c r="K154" s="213" t="s">
        <v>176</v>
      </c>
      <c r="L154" s="43"/>
      <c r="M154" s="218" t="s">
        <v>19</v>
      </c>
      <c r="N154" s="219" t="s">
        <v>43</v>
      </c>
      <c r="O154" s="83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2" t="s">
        <v>177</v>
      </c>
      <c r="AT154" s="222" t="s">
        <v>172</v>
      </c>
      <c r="AU154" s="222" t="s">
        <v>81</v>
      </c>
      <c r="AY154" s="16" t="s">
        <v>170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6" t="s">
        <v>79</v>
      </c>
      <c r="BK154" s="223">
        <f>ROUND(I154*H154,2)</f>
        <v>0</v>
      </c>
      <c r="BL154" s="16" t="s">
        <v>177</v>
      </c>
      <c r="BM154" s="222" t="s">
        <v>291</v>
      </c>
    </row>
    <row r="155" s="2" customFormat="1">
      <c r="A155" s="37"/>
      <c r="B155" s="38"/>
      <c r="C155" s="39"/>
      <c r="D155" s="224" t="s">
        <v>179</v>
      </c>
      <c r="E155" s="39"/>
      <c r="F155" s="225" t="s">
        <v>292</v>
      </c>
      <c r="G155" s="39"/>
      <c r="H155" s="39"/>
      <c r="I155" s="226"/>
      <c r="J155" s="39"/>
      <c r="K155" s="39"/>
      <c r="L155" s="43"/>
      <c r="M155" s="227"/>
      <c r="N155" s="228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179</v>
      </c>
      <c r="AU155" s="16" t="s">
        <v>81</v>
      </c>
    </row>
    <row r="156" s="2" customFormat="1" ht="24.15" customHeight="1">
      <c r="A156" s="37"/>
      <c r="B156" s="38"/>
      <c r="C156" s="211" t="s">
        <v>293</v>
      </c>
      <c r="D156" s="211" t="s">
        <v>172</v>
      </c>
      <c r="E156" s="212" t="s">
        <v>294</v>
      </c>
      <c r="F156" s="213" t="s">
        <v>295</v>
      </c>
      <c r="G156" s="214" t="s">
        <v>211</v>
      </c>
      <c r="H156" s="215">
        <v>0.20399999999999999</v>
      </c>
      <c r="I156" s="216"/>
      <c r="J156" s="217">
        <f>ROUND(I156*H156,2)</f>
        <v>0</v>
      </c>
      <c r="K156" s="213" t="s">
        <v>176</v>
      </c>
      <c r="L156" s="43"/>
      <c r="M156" s="218" t="s">
        <v>19</v>
      </c>
      <c r="N156" s="219" t="s">
        <v>43</v>
      </c>
      <c r="O156" s="83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2" t="s">
        <v>177</v>
      </c>
      <c r="AT156" s="222" t="s">
        <v>172</v>
      </c>
      <c r="AU156" s="222" t="s">
        <v>81</v>
      </c>
      <c r="AY156" s="16" t="s">
        <v>170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6" t="s">
        <v>79</v>
      </c>
      <c r="BK156" s="223">
        <f>ROUND(I156*H156,2)</f>
        <v>0</v>
      </c>
      <c r="BL156" s="16" t="s">
        <v>177</v>
      </c>
      <c r="BM156" s="222" t="s">
        <v>296</v>
      </c>
    </row>
    <row r="157" s="2" customFormat="1">
      <c r="A157" s="37"/>
      <c r="B157" s="38"/>
      <c r="C157" s="39"/>
      <c r="D157" s="224" t="s">
        <v>179</v>
      </c>
      <c r="E157" s="39"/>
      <c r="F157" s="225" t="s">
        <v>297</v>
      </c>
      <c r="G157" s="39"/>
      <c r="H157" s="39"/>
      <c r="I157" s="226"/>
      <c r="J157" s="39"/>
      <c r="K157" s="39"/>
      <c r="L157" s="43"/>
      <c r="M157" s="227"/>
      <c r="N157" s="228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179</v>
      </c>
      <c r="AU157" s="16" t="s">
        <v>81</v>
      </c>
    </row>
    <row r="158" s="2" customFormat="1" ht="24.15" customHeight="1">
      <c r="A158" s="37"/>
      <c r="B158" s="38"/>
      <c r="C158" s="211" t="s">
        <v>298</v>
      </c>
      <c r="D158" s="211" t="s">
        <v>172</v>
      </c>
      <c r="E158" s="212" t="s">
        <v>299</v>
      </c>
      <c r="F158" s="213" t="s">
        <v>300</v>
      </c>
      <c r="G158" s="214" t="s">
        <v>211</v>
      </c>
      <c r="H158" s="215">
        <v>0.251</v>
      </c>
      <c r="I158" s="216"/>
      <c r="J158" s="217">
        <f>ROUND(I158*H158,2)</f>
        <v>0</v>
      </c>
      <c r="K158" s="213" t="s">
        <v>176</v>
      </c>
      <c r="L158" s="43"/>
      <c r="M158" s="218" t="s">
        <v>19</v>
      </c>
      <c r="N158" s="219" t="s">
        <v>43</v>
      </c>
      <c r="O158" s="83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2" t="s">
        <v>177</v>
      </c>
      <c r="AT158" s="222" t="s">
        <v>172</v>
      </c>
      <c r="AU158" s="222" t="s">
        <v>81</v>
      </c>
      <c r="AY158" s="16" t="s">
        <v>170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6" t="s">
        <v>79</v>
      </c>
      <c r="BK158" s="223">
        <f>ROUND(I158*H158,2)</f>
        <v>0</v>
      </c>
      <c r="BL158" s="16" t="s">
        <v>177</v>
      </c>
      <c r="BM158" s="222" t="s">
        <v>301</v>
      </c>
    </row>
    <row r="159" s="2" customFormat="1">
      <c r="A159" s="37"/>
      <c r="B159" s="38"/>
      <c r="C159" s="39"/>
      <c r="D159" s="224" t="s">
        <v>179</v>
      </c>
      <c r="E159" s="39"/>
      <c r="F159" s="225" t="s">
        <v>302</v>
      </c>
      <c r="G159" s="39"/>
      <c r="H159" s="39"/>
      <c r="I159" s="226"/>
      <c r="J159" s="39"/>
      <c r="K159" s="39"/>
      <c r="L159" s="43"/>
      <c r="M159" s="227"/>
      <c r="N159" s="228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179</v>
      </c>
      <c r="AU159" s="16" t="s">
        <v>81</v>
      </c>
    </row>
    <row r="160" s="2" customFormat="1" ht="24.15" customHeight="1">
      <c r="A160" s="37"/>
      <c r="B160" s="38"/>
      <c r="C160" s="211" t="s">
        <v>303</v>
      </c>
      <c r="D160" s="211" t="s">
        <v>172</v>
      </c>
      <c r="E160" s="212" t="s">
        <v>304</v>
      </c>
      <c r="F160" s="213" t="s">
        <v>210</v>
      </c>
      <c r="G160" s="214" t="s">
        <v>211</v>
      </c>
      <c r="H160" s="215">
        <v>22.651</v>
      </c>
      <c r="I160" s="216"/>
      <c r="J160" s="217">
        <f>ROUND(I160*H160,2)</f>
        <v>0</v>
      </c>
      <c r="K160" s="213" t="s">
        <v>176</v>
      </c>
      <c r="L160" s="43"/>
      <c r="M160" s="218" t="s">
        <v>19</v>
      </c>
      <c r="N160" s="219" t="s">
        <v>43</v>
      </c>
      <c r="O160" s="83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2" t="s">
        <v>177</v>
      </c>
      <c r="AT160" s="222" t="s">
        <v>172</v>
      </c>
      <c r="AU160" s="222" t="s">
        <v>81</v>
      </c>
      <c r="AY160" s="16" t="s">
        <v>170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6" t="s">
        <v>79</v>
      </c>
      <c r="BK160" s="223">
        <f>ROUND(I160*H160,2)</f>
        <v>0</v>
      </c>
      <c r="BL160" s="16" t="s">
        <v>177</v>
      </c>
      <c r="BM160" s="222" t="s">
        <v>305</v>
      </c>
    </row>
    <row r="161" s="2" customFormat="1">
      <c r="A161" s="37"/>
      <c r="B161" s="38"/>
      <c r="C161" s="39"/>
      <c r="D161" s="224" t="s">
        <v>179</v>
      </c>
      <c r="E161" s="39"/>
      <c r="F161" s="225" t="s">
        <v>306</v>
      </c>
      <c r="G161" s="39"/>
      <c r="H161" s="39"/>
      <c r="I161" s="226"/>
      <c r="J161" s="39"/>
      <c r="K161" s="39"/>
      <c r="L161" s="43"/>
      <c r="M161" s="227"/>
      <c r="N161" s="228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179</v>
      </c>
      <c r="AU161" s="16" t="s">
        <v>81</v>
      </c>
    </row>
    <row r="162" s="2" customFormat="1" ht="24.15" customHeight="1">
      <c r="A162" s="37"/>
      <c r="B162" s="38"/>
      <c r="C162" s="211" t="s">
        <v>307</v>
      </c>
      <c r="D162" s="211" t="s">
        <v>172</v>
      </c>
      <c r="E162" s="212" t="s">
        <v>308</v>
      </c>
      <c r="F162" s="213" t="s">
        <v>309</v>
      </c>
      <c r="G162" s="214" t="s">
        <v>211</v>
      </c>
      <c r="H162" s="215">
        <v>1.7569999999999999</v>
      </c>
      <c r="I162" s="216"/>
      <c r="J162" s="217">
        <f>ROUND(I162*H162,2)</f>
        <v>0</v>
      </c>
      <c r="K162" s="213" t="s">
        <v>176</v>
      </c>
      <c r="L162" s="43"/>
      <c r="M162" s="218" t="s">
        <v>19</v>
      </c>
      <c r="N162" s="219" t="s">
        <v>43</v>
      </c>
      <c r="O162" s="83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2" t="s">
        <v>177</v>
      </c>
      <c r="AT162" s="222" t="s">
        <v>172</v>
      </c>
      <c r="AU162" s="222" t="s">
        <v>81</v>
      </c>
      <c r="AY162" s="16" t="s">
        <v>170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6" t="s">
        <v>79</v>
      </c>
      <c r="BK162" s="223">
        <f>ROUND(I162*H162,2)</f>
        <v>0</v>
      </c>
      <c r="BL162" s="16" t="s">
        <v>177</v>
      </c>
      <c r="BM162" s="222" t="s">
        <v>310</v>
      </c>
    </row>
    <row r="163" s="2" customFormat="1">
      <c r="A163" s="37"/>
      <c r="B163" s="38"/>
      <c r="C163" s="39"/>
      <c r="D163" s="224" t="s">
        <v>179</v>
      </c>
      <c r="E163" s="39"/>
      <c r="F163" s="225" t="s">
        <v>311</v>
      </c>
      <c r="G163" s="39"/>
      <c r="H163" s="39"/>
      <c r="I163" s="226"/>
      <c r="J163" s="39"/>
      <c r="K163" s="39"/>
      <c r="L163" s="43"/>
      <c r="M163" s="227"/>
      <c r="N163" s="228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179</v>
      </c>
      <c r="AU163" s="16" t="s">
        <v>81</v>
      </c>
    </row>
    <row r="164" s="2" customFormat="1" ht="24.15" customHeight="1">
      <c r="A164" s="37"/>
      <c r="B164" s="38"/>
      <c r="C164" s="211" t="s">
        <v>312</v>
      </c>
      <c r="D164" s="211" t="s">
        <v>172</v>
      </c>
      <c r="E164" s="212" t="s">
        <v>313</v>
      </c>
      <c r="F164" s="213" t="s">
        <v>314</v>
      </c>
      <c r="G164" s="214" t="s">
        <v>211</v>
      </c>
      <c r="H164" s="215">
        <v>0.29099999999999998</v>
      </c>
      <c r="I164" s="216"/>
      <c r="J164" s="217">
        <f>ROUND(I164*H164,2)</f>
        <v>0</v>
      </c>
      <c r="K164" s="213" t="s">
        <v>176</v>
      </c>
      <c r="L164" s="43"/>
      <c r="M164" s="218" t="s">
        <v>19</v>
      </c>
      <c r="N164" s="219" t="s">
        <v>43</v>
      </c>
      <c r="O164" s="83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2" t="s">
        <v>177</v>
      </c>
      <c r="AT164" s="222" t="s">
        <v>172</v>
      </c>
      <c r="AU164" s="222" t="s">
        <v>81</v>
      </c>
      <c r="AY164" s="16" t="s">
        <v>170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6" t="s">
        <v>79</v>
      </c>
      <c r="BK164" s="223">
        <f>ROUND(I164*H164,2)</f>
        <v>0</v>
      </c>
      <c r="BL164" s="16" t="s">
        <v>177</v>
      </c>
      <c r="BM164" s="222" t="s">
        <v>315</v>
      </c>
    </row>
    <row r="165" s="2" customFormat="1">
      <c r="A165" s="37"/>
      <c r="B165" s="38"/>
      <c r="C165" s="39"/>
      <c r="D165" s="224" t="s">
        <v>179</v>
      </c>
      <c r="E165" s="39"/>
      <c r="F165" s="225" t="s">
        <v>316</v>
      </c>
      <c r="G165" s="39"/>
      <c r="H165" s="39"/>
      <c r="I165" s="226"/>
      <c r="J165" s="39"/>
      <c r="K165" s="39"/>
      <c r="L165" s="43"/>
      <c r="M165" s="227"/>
      <c r="N165" s="228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179</v>
      </c>
      <c r="AU165" s="16" t="s">
        <v>81</v>
      </c>
    </row>
    <row r="166" s="12" customFormat="1" ht="22.8" customHeight="1">
      <c r="A166" s="12"/>
      <c r="B166" s="195"/>
      <c r="C166" s="196"/>
      <c r="D166" s="197" t="s">
        <v>71</v>
      </c>
      <c r="E166" s="209" t="s">
        <v>317</v>
      </c>
      <c r="F166" s="209" t="s">
        <v>318</v>
      </c>
      <c r="G166" s="196"/>
      <c r="H166" s="196"/>
      <c r="I166" s="199"/>
      <c r="J166" s="210">
        <f>BK166</f>
        <v>0</v>
      </c>
      <c r="K166" s="196"/>
      <c r="L166" s="201"/>
      <c r="M166" s="202"/>
      <c r="N166" s="203"/>
      <c r="O166" s="203"/>
      <c r="P166" s="204">
        <f>SUM(P167:P168)</f>
        <v>0</v>
      </c>
      <c r="Q166" s="203"/>
      <c r="R166" s="204">
        <f>SUM(R167:R168)</f>
        <v>0</v>
      </c>
      <c r="S166" s="203"/>
      <c r="T166" s="205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6" t="s">
        <v>79</v>
      </c>
      <c r="AT166" s="207" t="s">
        <v>71</v>
      </c>
      <c r="AU166" s="207" t="s">
        <v>79</v>
      </c>
      <c r="AY166" s="206" t="s">
        <v>170</v>
      </c>
      <c r="BK166" s="208">
        <f>SUM(BK167:BK168)</f>
        <v>0</v>
      </c>
    </row>
    <row r="167" s="2" customFormat="1" ht="33" customHeight="1">
      <c r="A167" s="37"/>
      <c r="B167" s="38"/>
      <c r="C167" s="211" t="s">
        <v>319</v>
      </c>
      <c r="D167" s="211" t="s">
        <v>172</v>
      </c>
      <c r="E167" s="212" t="s">
        <v>320</v>
      </c>
      <c r="F167" s="213" t="s">
        <v>321</v>
      </c>
      <c r="G167" s="214" t="s">
        <v>211</v>
      </c>
      <c r="H167" s="215">
        <v>0.014999999999999999</v>
      </c>
      <c r="I167" s="216"/>
      <c r="J167" s="217">
        <f>ROUND(I167*H167,2)</f>
        <v>0</v>
      </c>
      <c r="K167" s="213" t="s">
        <v>176</v>
      </c>
      <c r="L167" s="43"/>
      <c r="M167" s="218" t="s">
        <v>19</v>
      </c>
      <c r="N167" s="219" t="s">
        <v>43</v>
      </c>
      <c r="O167" s="83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2" t="s">
        <v>177</v>
      </c>
      <c r="AT167" s="222" t="s">
        <v>172</v>
      </c>
      <c r="AU167" s="222" t="s">
        <v>81</v>
      </c>
      <c r="AY167" s="16" t="s">
        <v>170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6" t="s">
        <v>79</v>
      </c>
      <c r="BK167" s="223">
        <f>ROUND(I167*H167,2)</f>
        <v>0</v>
      </c>
      <c r="BL167" s="16" t="s">
        <v>177</v>
      </c>
      <c r="BM167" s="222" t="s">
        <v>322</v>
      </c>
    </row>
    <row r="168" s="2" customFormat="1">
      <c r="A168" s="37"/>
      <c r="B168" s="38"/>
      <c r="C168" s="39"/>
      <c r="D168" s="224" t="s">
        <v>179</v>
      </c>
      <c r="E168" s="39"/>
      <c r="F168" s="225" t="s">
        <v>323</v>
      </c>
      <c r="G168" s="39"/>
      <c r="H168" s="39"/>
      <c r="I168" s="226"/>
      <c r="J168" s="39"/>
      <c r="K168" s="39"/>
      <c r="L168" s="43"/>
      <c r="M168" s="227"/>
      <c r="N168" s="228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179</v>
      </c>
      <c r="AU168" s="16" t="s">
        <v>81</v>
      </c>
    </row>
    <row r="169" s="12" customFormat="1" ht="25.92" customHeight="1">
      <c r="A169" s="12"/>
      <c r="B169" s="195"/>
      <c r="C169" s="196"/>
      <c r="D169" s="197" t="s">
        <v>71</v>
      </c>
      <c r="E169" s="198" t="s">
        <v>324</v>
      </c>
      <c r="F169" s="198" t="s">
        <v>325</v>
      </c>
      <c r="G169" s="196"/>
      <c r="H169" s="196"/>
      <c r="I169" s="199"/>
      <c r="J169" s="200">
        <f>BK169</f>
        <v>0</v>
      </c>
      <c r="K169" s="196"/>
      <c r="L169" s="201"/>
      <c r="M169" s="202"/>
      <c r="N169" s="203"/>
      <c r="O169" s="203"/>
      <c r="P169" s="204">
        <f>P170+P173+P176+P179+P182+P191+P194+P203</f>
        <v>0</v>
      </c>
      <c r="Q169" s="203"/>
      <c r="R169" s="204">
        <f>R170+R173+R176+R179+R182+R191+R194+R203</f>
        <v>3.1005199999999999</v>
      </c>
      <c r="S169" s="203"/>
      <c r="T169" s="205">
        <f>T170+T173+T176+T179+T182+T191+T194+T203</f>
        <v>10.159024200000001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6" t="s">
        <v>81</v>
      </c>
      <c r="AT169" s="207" t="s">
        <v>71</v>
      </c>
      <c r="AU169" s="207" t="s">
        <v>72</v>
      </c>
      <c r="AY169" s="206" t="s">
        <v>170</v>
      </c>
      <c r="BK169" s="208">
        <f>BK170+BK173+BK176+BK179+BK182+BK191+BK194+BK203</f>
        <v>0</v>
      </c>
    </row>
    <row r="170" s="12" customFormat="1" ht="22.8" customHeight="1">
      <c r="A170" s="12"/>
      <c r="B170" s="195"/>
      <c r="C170" s="196"/>
      <c r="D170" s="197" t="s">
        <v>71</v>
      </c>
      <c r="E170" s="209" t="s">
        <v>326</v>
      </c>
      <c r="F170" s="209" t="s">
        <v>327</v>
      </c>
      <c r="G170" s="196"/>
      <c r="H170" s="196"/>
      <c r="I170" s="199"/>
      <c r="J170" s="210">
        <f>BK170</f>
        <v>0</v>
      </c>
      <c r="K170" s="196"/>
      <c r="L170" s="201"/>
      <c r="M170" s="202"/>
      <c r="N170" s="203"/>
      <c r="O170" s="203"/>
      <c r="P170" s="204">
        <f>SUM(P171:P172)</f>
        <v>0</v>
      </c>
      <c r="Q170" s="203"/>
      <c r="R170" s="204">
        <f>SUM(R171:R172)</f>
        <v>0</v>
      </c>
      <c r="S170" s="203"/>
      <c r="T170" s="205">
        <f>SUM(T171:T172)</f>
        <v>0.29120000000000001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6" t="s">
        <v>81</v>
      </c>
      <c r="AT170" s="207" t="s">
        <v>71</v>
      </c>
      <c r="AU170" s="207" t="s">
        <v>79</v>
      </c>
      <c r="AY170" s="206" t="s">
        <v>170</v>
      </c>
      <c r="BK170" s="208">
        <f>SUM(BK171:BK172)</f>
        <v>0</v>
      </c>
    </row>
    <row r="171" s="2" customFormat="1" ht="16.5" customHeight="1">
      <c r="A171" s="37"/>
      <c r="B171" s="38"/>
      <c r="C171" s="211" t="s">
        <v>328</v>
      </c>
      <c r="D171" s="211" t="s">
        <v>172</v>
      </c>
      <c r="E171" s="212" t="s">
        <v>329</v>
      </c>
      <c r="F171" s="213" t="s">
        <v>330</v>
      </c>
      <c r="G171" s="214" t="s">
        <v>224</v>
      </c>
      <c r="H171" s="215">
        <v>72.799999999999997</v>
      </c>
      <c r="I171" s="216"/>
      <c r="J171" s="217">
        <f>ROUND(I171*H171,2)</f>
        <v>0</v>
      </c>
      <c r="K171" s="213" t="s">
        <v>176</v>
      </c>
      <c r="L171" s="43"/>
      <c r="M171" s="218" t="s">
        <v>19</v>
      </c>
      <c r="N171" s="219" t="s">
        <v>43</v>
      </c>
      <c r="O171" s="83"/>
      <c r="P171" s="220">
        <f>O171*H171</f>
        <v>0</v>
      </c>
      <c r="Q171" s="220">
        <v>0</v>
      </c>
      <c r="R171" s="220">
        <f>Q171*H171</f>
        <v>0</v>
      </c>
      <c r="S171" s="220">
        <v>0.0040000000000000001</v>
      </c>
      <c r="T171" s="221">
        <f>S171*H171</f>
        <v>0.29120000000000001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2" t="s">
        <v>181</v>
      </c>
      <c r="AT171" s="222" t="s">
        <v>172</v>
      </c>
      <c r="AU171" s="222" t="s">
        <v>81</v>
      </c>
      <c r="AY171" s="16" t="s">
        <v>170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6" t="s">
        <v>79</v>
      </c>
      <c r="BK171" s="223">
        <f>ROUND(I171*H171,2)</f>
        <v>0</v>
      </c>
      <c r="BL171" s="16" t="s">
        <v>181</v>
      </c>
      <c r="BM171" s="222" t="s">
        <v>331</v>
      </c>
    </row>
    <row r="172" s="2" customFormat="1">
      <c r="A172" s="37"/>
      <c r="B172" s="38"/>
      <c r="C172" s="39"/>
      <c r="D172" s="224" t="s">
        <v>179</v>
      </c>
      <c r="E172" s="39"/>
      <c r="F172" s="225" t="s">
        <v>332</v>
      </c>
      <c r="G172" s="39"/>
      <c r="H172" s="39"/>
      <c r="I172" s="226"/>
      <c r="J172" s="39"/>
      <c r="K172" s="39"/>
      <c r="L172" s="43"/>
      <c r="M172" s="227"/>
      <c r="N172" s="228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179</v>
      </c>
      <c r="AU172" s="16" t="s">
        <v>81</v>
      </c>
    </row>
    <row r="173" s="12" customFormat="1" ht="22.8" customHeight="1">
      <c r="A173" s="12"/>
      <c r="B173" s="195"/>
      <c r="C173" s="196"/>
      <c r="D173" s="197" t="s">
        <v>71</v>
      </c>
      <c r="E173" s="209" t="s">
        <v>333</v>
      </c>
      <c r="F173" s="209" t="s">
        <v>334</v>
      </c>
      <c r="G173" s="196"/>
      <c r="H173" s="196"/>
      <c r="I173" s="199"/>
      <c r="J173" s="210">
        <f>BK173</f>
        <v>0</v>
      </c>
      <c r="K173" s="196"/>
      <c r="L173" s="201"/>
      <c r="M173" s="202"/>
      <c r="N173" s="203"/>
      <c r="O173" s="203"/>
      <c r="P173" s="204">
        <f>SUM(P174:P175)</f>
        <v>0</v>
      </c>
      <c r="Q173" s="203"/>
      <c r="R173" s="204">
        <f>SUM(R174:R175)</f>
        <v>0</v>
      </c>
      <c r="S173" s="203"/>
      <c r="T173" s="205">
        <f>SUM(T174:T175)</f>
        <v>0.027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6" t="s">
        <v>81</v>
      </c>
      <c r="AT173" s="207" t="s">
        <v>71</v>
      </c>
      <c r="AU173" s="207" t="s">
        <v>79</v>
      </c>
      <c r="AY173" s="206" t="s">
        <v>170</v>
      </c>
      <c r="BK173" s="208">
        <f>SUM(BK174:BK175)</f>
        <v>0</v>
      </c>
    </row>
    <row r="174" s="2" customFormat="1" ht="24.15" customHeight="1">
      <c r="A174" s="37"/>
      <c r="B174" s="38"/>
      <c r="C174" s="211" t="s">
        <v>335</v>
      </c>
      <c r="D174" s="211" t="s">
        <v>172</v>
      </c>
      <c r="E174" s="212" t="s">
        <v>336</v>
      </c>
      <c r="F174" s="213" t="s">
        <v>337</v>
      </c>
      <c r="G174" s="214" t="s">
        <v>265</v>
      </c>
      <c r="H174" s="215">
        <v>27</v>
      </c>
      <c r="I174" s="216"/>
      <c r="J174" s="217">
        <f>ROUND(I174*H174,2)</f>
        <v>0</v>
      </c>
      <c r="K174" s="213" t="s">
        <v>176</v>
      </c>
      <c r="L174" s="43"/>
      <c r="M174" s="218" t="s">
        <v>19</v>
      </c>
      <c r="N174" s="219" t="s">
        <v>43</v>
      </c>
      <c r="O174" s="83"/>
      <c r="P174" s="220">
        <f>O174*H174</f>
        <v>0</v>
      </c>
      <c r="Q174" s="220">
        <v>0</v>
      </c>
      <c r="R174" s="220">
        <f>Q174*H174</f>
        <v>0</v>
      </c>
      <c r="S174" s="220">
        <v>0.001</v>
      </c>
      <c r="T174" s="221">
        <f>S174*H174</f>
        <v>0.027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2" t="s">
        <v>181</v>
      </c>
      <c r="AT174" s="222" t="s">
        <v>172</v>
      </c>
      <c r="AU174" s="222" t="s">
        <v>81</v>
      </c>
      <c r="AY174" s="16" t="s">
        <v>170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6" t="s">
        <v>79</v>
      </c>
      <c r="BK174" s="223">
        <f>ROUND(I174*H174,2)</f>
        <v>0</v>
      </c>
      <c r="BL174" s="16" t="s">
        <v>181</v>
      </c>
      <c r="BM174" s="222" t="s">
        <v>338</v>
      </c>
    </row>
    <row r="175" s="2" customFormat="1">
      <c r="A175" s="37"/>
      <c r="B175" s="38"/>
      <c r="C175" s="39"/>
      <c r="D175" s="224" t="s">
        <v>179</v>
      </c>
      <c r="E175" s="39"/>
      <c r="F175" s="225" t="s">
        <v>339</v>
      </c>
      <c r="G175" s="39"/>
      <c r="H175" s="39"/>
      <c r="I175" s="226"/>
      <c r="J175" s="39"/>
      <c r="K175" s="39"/>
      <c r="L175" s="43"/>
      <c r="M175" s="227"/>
      <c r="N175" s="228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179</v>
      </c>
      <c r="AU175" s="16" t="s">
        <v>81</v>
      </c>
    </row>
    <row r="176" s="12" customFormat="1" ht="22.8" customHeight="1">
      <c r="A176" s="12"/>
      <c r="B176" s="195"/>
      <c r="C176" s="196"/>
      <c r="D176" s="197" t="s">
        <v>71</v>
      </c>
      <c r="E176" s="209" t="s">
        <v>340</v>
      </c>
      <c r="F176" s="209" t="s">
        <v>341</v>
      </c>
      <c r="G176" s="196"/>
      <c r="H176" s="196"/>
      <c r="I176" s="199"/>
      <c r="J176" s="210">
        <f>BK176</f>
        <v>0</v>
      </c>
      <c r="K176" s="196"/>
      <c r="L176" s="201"/>
      <c r="M176" s="202"/>
      <c r="N176" s="203"/>
      <c r="O176" s="203"/>
      <c r="P176" s="204">
        <f>SUM(P177:P178)</f>
        <v>0</v>
      </c>
      <c r="Q176" s="203"/>
      <c r="R176" s="204">
        <f>SUM(R177:R178)</f>
        <v>0</v>
      </c>
      <c r="S176" s="203"/>
      <c r="T176" s="205">
        <f>SUM(T177:T178)</f>
        <v>0.00060000000000000006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6" t="s">
        <v>81</v>
      </c>
      <c r="AT176" s="207" t="s">
        <v>71</v>
      </c>
      <c r="AU176" s="207" t="s">
        <v>79</v>
      </c>
      <c r="AY176" s="206" t="s">
        <v>170</v>
      </c>
      <c r="BK176" s="208">
        <f>SUM(BK177:BK178)</f>
        <v>0</v>
      </c>
    </row>
    <row r="177" s="2" customFormat="1" ht="16.5" customHeight="1">
      <c r="A177" s="37"/>
      <c r="B177" s="38"/>
      <c r="C177" s="211" t="s">
        <v>342</v>
      </c>
      <c r="D177" s="211" t="s">
        <v>172</v>
      </c>
      <c r="E177" s="212" t="s">
        <v>343</v>
      </c>
      <c r="F177" s="213" t="s">
        <v>344</v>
      </c>
      <c r="G177" s="214" t="s">
        <v>265</v>
      </c>
      <c r="H177" s="215">
        <v>3</v>
      </c>
      <c r="I177" s="216"/>
      <c r="J177" s="217">
        <f>ROUND(I177*H177,2)</f>
        <v>0</v>
      </c>
      <c r="K177" s="213" t="s">
        <v>176</v>
      </c>
      <c r="L177" s="43"/>
      <c r="M177" s="218" t="s">
        <v>19</v>
      </c>
      <c r="N177" s="219" t="s">
        <v>43</v>
      </c>
      <c r="O177" s="83"/>
      <c r="P177" s="220">
        <f>O177*H177</f>
        <v>0</v>
      </c>
      <c r="Q177" s="220">
        <v>0</v>
      </c>
      <c r="R177" s="220">
        <f>Q177*H177</f>
        <v>0</v>
      </c>
      <c r="S177" s="220">
        <v>0.00020000000000000001</v>
      </c>
      <c r="T177" s="221">
        <f>S177*H177</f>
        <v>0.00060000000000000006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2" t="s">
        <v>181</v>
      </c>
      <c r="AT177" s="222" t="s">
        <v>172</v>
      </c>
      <c r="AU177" s="222" t="s">
        <v>81</v>
      </c>
      <c r="AY177" s="16" t="s">
        <v>170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6" t="s">
        <v>79</v>
      </c>
      <c r="BK177" s="223">
        <f>ROUND(I177*H177,2)</f>
        <v>0</v>
      </c>
      <c r="BL177" s="16" t="s">
        <v>181</v>
      </c>
      <c r="BM177" s="222" t="s">
        <v>345</v>
      </c>
    </row>
    <row r="178" s="2" customFormat="1">
      <c r="A178" s="37"/>
      <c r="B178" s="38"/>
      <c r="C178" s="39"/>
      <c r="D178" s="224" t="s">
        <v>179</v>
      </c>
      <c r="E178" s="39"/>
      <c r="F178" s="225" t="s">
        <v>346</v>
      </c>
      <c r="G178" s="39"/>
      <c r="H178" s="39"/>
      <c r="I178" s="226"/>
      <c r="J178" s="39"/>
      <c r="K178" s="39"/>
      <c r="L178" s="43"/>
      <c r="M178" s="227"/>
      <c r="N178" s="228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179</v>
      </c>
      <c r="AU178" s="16" t="s">
        <v>81</v>
      </c>
    </row>
    <row r="179" s="12" customFormat="1" ht="22.8" customHeight="1">
      <c r="A179" s="12"/>
      <c r="B179" s="195"/>
      <c r="C179" s="196"/>
      <c r="D179" s="197" t="s">
        <v>71</v>
      </c>
      <c r="E179" s="209" t="s">
        <v>347</v>
      </c>
      <c r="F179" s="209" t="s">
        <v>348</v>
      </c>
      <c r="G179" s="196"/>
      <c r="H179" s="196"/>
      <c r="I179" s="199"/>
      <c r="J179" s="210">
        <f>BK179</f>
        <v>0</v>
      </c>
      <c r="K179" s="196"/>
      <c r="L179" s="201"/>
      <c r="M179" s="202"/>
      <c r="N179" s="203"/>
      <c r="O179" s="203"/>
      <c r="P179" s="204">
        <f>SUM(P180:P181)</f>
        <v>0</v>
      </c>
      <c r="Q179" s="203"/>
      <c r="R179" s="204">
        <f>SUM(R180:R181)</f>
        <v>0</v>
      </c>
      <c r="S179" s="203"/>
      <c r="T179" s="205">
        <f>SUM(T180:T181)</f>
        <v>0.36856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6" t="s">
        <v>81</v>
      </c>
      <c r="AT179" s="207" t="s">
        <v>71</v>
      </c>
      <c r="AU179" s="207" t="s">
        <v>79</v>
      </c>
      <c r="AY179" s="206" t="s">
        <v>170</v>
      </c>
      <c r="BK179" s="208">
        <f>SUM(BK180:BK181)</f>
        <v>0</v>
      </c>
    </row>
    <row r="180" s="2" customFormat="1" ht="16.5" customHeight="1">
      <c r="A180" s="37"/>
      <c r="B180" s="38"/>
      <c r="C180" s="211" t="s">
        <v>349</v>
      </c>
      <c r="D180" s="211" t="s">
        <v>172</v>
      </c>
      <c r="E180" s="212" t="s">
        <v>350</v>
      </c>
      <c r="F180" s="213" t="s">
        <v>351</v>
      </c>
      <c r="G180" s="214" t="s">
        <v>224</v>
      </c>
      <c r="H180" s="215">
        <v>10.84</v>
      </c>
      <c r="I180" s="216"/>
      <c r="J180" s="217">
        <f>ROUND(I180*H180,2)</f>
        <v>0</v>
      </c>
      <c r="K180" s="213" t="s">
        <v>176</v>
      </c>
      <c r="L180" s="43"/>
      <c r="M180" s="218" t="s">
        <v>19</v>
      </c>
      <c r="N180" s="219" t="s">
        <v>43</v>
      </c>
      <c r="O180" s="83"/>
      <c r="P180" s="220">
        <f>O180*H180</f>
        <v>0</v>
      </c>
      <c r="Q180" s="220">
        <v>0</v>
      </c>
      <c r="R180" s="220">
        <f>Q180*H180</f>
        <v>0</v>
      </c>
      <c r="S180" s="220">
        <v>0.034000000000000002</v>
      </c>
      <c r="T180" s="221">
        <f>S180*H180</f>
        <v>0.36856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2" t="s">
        <v>181</v>
      </c>
      <c r="AT180" s="222" t="s">
        <v>172</v>
      </c>
      <c r="AU180" s="222" t="s">
        <v>81</v>
      </c>
      <c r="AY180" s="16" t="s">
        <v>170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6" t="s">
        <v>79</v>
      </c>
      <c r="BK180" s="223">
        <f>ROUND(I180*H180,2)</f>
        <v>0</v>
      </c>
      <c r="BL180" s="16" t="s">
        <v>181</v>
      </c>
      <c r="BM180" s="222" t="s">
        <v>352</v>
      </c>
    </row>
    <row r="181" s="2" customFormat="1">
      <c r="A181" s="37"/>
      <c r="B181" s="38"/>
      <c r="C181" s="39"/>
      <c r="D181" s="224" t="s">
        <v>179</v>
      </c>
      <c r="E181" s="39"/>
      <c r="F181" s="225" t="s">
        <v>353</v>
      </c>
      <c r="G181" s="39"/>
      <c r="H181" s="39"/>
      <c r="I181" s="226"/>
      <c r="J181" s="39"/>
      <c r="K181" s="39"/>
      <c r="L181" s="43"/>
      <c r="M181" s="227"/>
      <c r="N181" s="228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179</v>
      </c>
      <c r="AU181" s="16" t="s">
        <v>81</v>
      </c>
    </row>
    <row r="182" s="12" customFormat="1" ht="22.8" customHeight="1">
      <c r="A182" s="12"/>
      <c r="B182" s="195"/>
      <c r="C182" s="196"/>
      <c r="D182" s="197" t="s">
        <v>71</v>
      </c>
      <c r="E182" s="209" t="s">
        <v>354</v>
      </c>
      <c r="F182" s="209" t="s">
        <v>355</v>
      </c>
      <c r="G182" s="196"/>
      <c r="H182" s="196"/>
      <c r="I182" s="199"/>
      <c r="J182" s="210">
        <f>BK182</f>
        <v>0</v>
      </c>
      <c r="K182" s="196"/>
      <c r="L182" s="201"/>
      <c r="M182" s="202"/>
      <c r="N182" s="203"/>
      <c r="O182" s="203"/>
      <c r="P182" s="204">
        <f>SUM(P183:P190)</f>
        <v>0</v>
      </c>
      <c r="Q182" s="203"/>
      <c r="R182" s="204">
        <f>SUM(R183:R190)</f>
        <v>0</v>
      </c>
      <c r="S182" s="203"/>
      <c r="T182" s="205">
        <f>SUM(T183:T190)</f>
        <v>0.82352000000000003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6" t="s">
        <v>81</v>
      </c>
      <c r="AT182" s="207" t="s">
        <v>71</v>
      </c>
      <c r="AU182" s="207" t="s">
        <v>79</v>
      </c>
      <c r="AY182" s="206" t="s">
        <v>170</v>
      </c>
      <c r="BK182" s="208">
        <f>SUM(BK183:BK190)</f>
        <v>0</v>
      </c>
    </row>
    <row r="183" s="2" customFormat="1" ht="16.5" customHeight="1">
      <c r="A183" s="37"/>
      <c r="B183" s="38"/>
      <c r="C183" s="211" t="s">
        <v>356</v>
      </c>
      <c r="D183" s="211" t="s">
        <v>172</v>
      </c>
      <c r="E183" s="212" t="s">
        <v>357</v>
      </c>
      <c r="F183" s="213" t="s">
        <v>358</v>
      </c>
      <c r="G183" s="214" t="s">
        <v>258</v>
      </c>
      <c r="H183" s="215">
        <v>1.5</v>
      </c>
      <c r="I183" s="216"/>
      <c r="J183" s="217">
        <f>ROUND(I183*H183,2)</f>
        <v>0</v>
      </c>
      <c r="K183" s="213" t="s">
        <v>176</v>
      </c>
      <c r="L183" s="43"/>
      <c r="M183" s="218" t="s">
        <v>19</v>
      </c>
      <c r="N183" s="219" t="s">
        <v>43</v>
      </c>
      <c r="O183" s="83"/>
      <c r="P183" s="220">
        <f>O183*H183</f>
        <v>0</v>
      </c>
      <c r="Q183" s="220">
        <v>0</v>
      </c>
      <c r="R183" s="220">
        <f>Q183*H183</f>
        <v>0</v>
      </c>
      <c r="S183" s="220">
        <v>0.11248</v>
      </c>
      <c r="T183" s="221">
        <f>S183*H183</f>
        <v>0.16871999999999998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2" t="s">
        <v>181</v>
      </c>
      <c r="AT183" s="222" t="s">
        <v>172</v>
      </c>
      <c r="AU183" s="222" t="s">
        <v>81</v>
      </c>
      <c r="AY183" s="16" t="s">
        <v>170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6" t="s">
        <v>79</v>
      </c>
      <c r="BK183" s="223">
        <f>ROUND(I183*H183,2)</f>
        <v>0</v>
      </c>
      <c r="BL183" s="16" t="s">
        <v>181</v>
      </c>
      <c r="BM183" s="222" t="s">
        <v>359</v>
      </c>
    </row>
    <row r="184" s="2" customFormat="1">
      <c r="A184" s="37"/>
      <c r="B184" s="38"/>
      <c r="C184" s="39"/>
      <c r="D184" s="224" t="s">
        <v>179</v>
      </c>
      <c r="E184" s="39"/>
      <c r="F184" s="225" t="s">
        <v>360</v>
      </c>
      <c r="G184" s="39"/>
      <c r="H184" s="39"/>
      <c r="I184" s="226"/>
      <c r="J184" s="39"/>
      <c r="K184" s="39"/>
      <c r="L184" s="43"/>
      <c r="M184" s="227"/>
      <c r="N184" s="228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179</v>
      </c>
      <c r="AU184" s="16" t="s">
        <v>81</v>
      </c>
    </row>
    <row r="185" s="2" customFormat="1" ht="16.5" customHeight="1">
      <c r="A185" s="37"/>
      <c r="B185" s="38"/>
      <c r="C185" s="211" t="s">
        <v>361</v>
      </c>
      <c r="D185" s="211" t="s">
        <v>172</v>
      </c>
      <c r="E185" s="212" t="s">
        <v>362</v>
      </c>
      <c r="F185" s="213" t="s">
        <v>363</v>
      </c>
      <c r="G185" s="214" t="s">
        <v>265</v>
      </c>
      <c r="H185" s="215">
        <v>7</v>
      </c>
      <c r="I185" s="216"/>
      <c r="J185" s="217">
        <f>ROUND(I185*H185,2)</f>
        <v>0</v>
      </c>
      <c r="K185" s="213" t="s">
        <v>176</v>
      </c>
      <c r="L185" s="43"/>
      <c r="M185" s="218" t="s">
        <v>19</v>
      </c>
      <c r="N185" s="219" t="s">
        <v>43</v>
      </c>
      <c r="O185" s="83"/>
      <c r="P185" s="220">
        <f>O185*H185</f>
        <v>0</v>
      </c>
      <c r="Q185" s="220">
        <v>0</v>
      </c>
      <c r="R185" s="220">
        <f>Q185*H185</f>
        <v>0</v>
      </c>
      <c r="S185" s="220">
        <v>0.028000000000000001</v>
      </c>
      <c r="T185" s="221">
        <f>S185*H185</f>
        <v>0.19600000000000001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2" t="s">
        <v>181</v>
      </c>
      <c r="AT185" s="222" t="s">
        <v>172</v>
      </c>
      <c r="AU185" s="222" t="s">
        <v>81</v>
      </c>
      <c r="AY185" s="16" t="s">
        <v>170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6" t="s">
        <v>79</v>
      </c>
      <c r="BK185" s="223">
        <f>ROUND(I185*H185,2)</f>
        <v>0</v>
      </c>
      <c r="BL185" s="16" t="s">
        <v>181</v>
      </c>
      <c r="BM185" s="222" t="s">
        <v>364</v>
      </c>
    </row>
    <row r="186" s="2" customFormat="1">
      <c r="A186" s="37"/>
      <c r="B186" s="38"/>
      <c r="C186" s="39"/>
      <c r="D186" s="224" t="s">
        <v>179</v>
      </c>
      <c r="E186" s="39"/>
      <c r="F186" s="225" t="s">
        <v>365</v>
      </c>
      <c r="G186" s="39"/>
      <c r="H186" s="39"/>
      <c r="I186" s="226"/>
      <c r="J186" s="39"/>
      <c r="K186" s="39"/>
      <c r="L186" s="43"/>
      <c r="M186" s="227"/>
      <c r="N186" s="228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179</v>
      </c>
      <c r="AU186" s="16" t="s">
        <v>81</v>
      </c>
    </row>
    <row r="187" s="2" customFormat="1" ht="16.5" customHeight="1">
      <c r="A187" s="37"/>
      <c r="B187" s="38"/>
      <c r="C187" s="211" t="s">
        <v>366</v>
      </c>
      <c r="D187" s="211" t="s">
        <v>172</v>
      </c>
      <c r="E187" s="212" t="s">
        <v>367</v>
      </c>
      <c r="F187" s="213" t="s">
        <v>368</v>
      </c>
      <c r="G187" s="214" t="s">
        <v>265</v>
      </c>
      <c r="H187" s="215">
        <v>2</v>
      </c>
      <c r="I187" s="216"/>
      <c r="J187" s="217">
        <f>ROUND(I187*H187,2)</f>
        <v>0</v>
      </c>
      <c r="K187" s="213" t="s">
        <v>176</v>
      </c>
      <c r="L187" s="43"/>
      <c r="M187" s="218" t="s">
        <v>19</v>
      </c>
      <c r="N187" s="219" t="s">
        <v>43</v>
      </c>
      <c r="O187" s="83"/>
      <c r="P187" s="220">
        <f>O187*H187</f>
        <v>0</v>
      </c>
      <c r="Q187" s="220">
        <v>0</v>
      </c>
      <c r="R187" s="220">
        <f>Q187*H187</f>
        <v>0</v>
      </c>
      <c r="S187" s="220">
        <v>0.066299999999999998</v>
      </c>
      <c r="T187" s="221">
        <f>S187*H187</f>
        <v>0.1326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2" t="s">
        <v>181</v>
      </c>
      <c r="AT187" s="222" t="s">
        <v>172</v>
      </c>
      <c r="AU187" s="222" t="s">
        <v>81</v>
      </c>
      <c r="AY187" s="16" t="s">
        <v>170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6" t="s">
        <v>79</v>
      </c>
      <c r="BK187" s="223">
        <f>ROUND(I187*H187,2)</f>
        <v>0</v>
      </c>
      <c r="BL187" s="16" t="s">
        <v>181</v>
      </c>
      <c r="BM187" s="222" t="s">
        <v>369</v>
      </c>
    </row>
    <row r="188" s="2" customFormat="1">
      <c r="A188" s="37"/>
      <c r="B188" s="38"/>
      <c r="C188" s="39"/>
      <c r="D188" s="224" t="s">
        <v>179</v>
      </c>
      <c r="E188" s="39"/>
      <c r="F188" s="225" t="s">
        <v>370</v>
      </c>
      <c r="G188" s="39"/>
      <c r="H188" s="39"/>
      <c r="I188" s="226"/>
      <c r="J188" s="39"/>
      <c r="K188" s="39"/>
      <c r="L188" s="43"/>
      <c r="M188" s="227"/>
      <c r="N188" s="228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179</v>
      </c>
      <c r="AU188" s="16" t="s">
        <v>81</v>
      </c>
    </row>
    <row r="189" s="2" customFormat="1" ht="21.75" customHeight="1">
      <c r="A189" s="37"/>
      <c r="B189" s="38"/>
      <c r="C189" s="211" t="s">
        <v>371</v>
      </c>
      <c r="D189" s="211" t="s">
        <v>172</v>
      </c>
      <c r="E189" s="212" t="s">
        <v>372</v>
      </c>
      <c r="F189" s="213" t="s">
        <v>373</v>
      </c>
      <c r="G189" s="214" t="s">
        <v>265</v>
      </c>
      <c r="H189" s="215">
        <v>2</v>
      </c>
      <c r="I189" s="216"/>
      <c r="J189" s="217">
        <f>ROUND(I189*H189,2)</f>
        <v>0</v>
      </c>
      <c r="K189" s="213" t="s">
        <v>19</v>
      </c>
      <c r="L189" s="43"/>
      <c r="M189" s="218" t="s">
        <v>19</v>
      </c>
      <c r="N189" s="219" t="s">
        <v>43</v>
      </c>
      <c r="O189" s="83"/>
      <c r="P189" s="220">
        <f>O189*H189</f>
        <v>0</v>
      </c>
      <c r="Q189" s="220">
        <v>0</v>
      </c>
      <c r="R189" s="220">
        <f>Q189*H189</f>
        <v>0</v>
      </c>
      <c r="S189" s="220">
        <v>0.088099999999999998</v>
      </c>
      <c r="T189" s="221">
        <f>S189*H189</f>
        <v>0.1762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2" t="s">
        <v>181</v>
      </c>
      <c r="AT189" s="222" t="s">
        <v>172</v>
      </c>
      <c r="AU189" s="222" t="s">
        <v>81</v>
      </c>
      <c r="AY189" s="16" t="s">
        <v>170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6" t="s">
        <v>79</v>
      </c>
      <c r="BK189" s="223">
        <f>ROUND(I189*H189,2)</f>
        <v>0</v>
      </c>
      <c r="BL189" s="16" t="s">
        <v>181</v>
      </c>
      <c r="BM189" s="222" t="s">
        <v>374</v>
      </c>
    </row>
    <row r="190" s="2" customFormat="1" ht="21.75" customHeight="1">
      <c r="A190" s="37"/>
      <c r="B190" s="38"/>
      <c r="C190" s="211" t="s">
        <v>375</v>
      </c>
      <c r="D190" s="211" t="s">
        <v>172</v>
      </c>
      <c r="E190" s="212" t="s">
        <v>376</v>
      </c>
      <c r="F190" s="213" t="s">
        <v>377</v>
      </c>
      <c r="G190" s="214" t="s">
        <v>265</v>
      </c>
      <c r="H190" s="215">
        <v>1</v>
      </c>
      <c r="I190" s="216"/>
      <c r="J190" s="217">
        <f>ROUND(I190*H190,2)</f>
        <v>0</v>
      </c>
      <c r="K190" s="213" t="s">
        <v>19</v>
      </c>
      <c r="L190" s="43"/>
      <c r="M190" s="218" t="s">
        <v>19</v>
      </c>
      <c r="N190" s="219" t="s">
        <v>43</v>
      </c>
      <c r="O190" s="83"/>
      <c r="P190" s="220">
        <f>O190*H190</f>
        <v>0</v>
      </c>
      <c r="Q190" s="220">
        <v>0</v>
      </c>
      <c r="R190" s="220">
        <f>Q190*H190</f>
        <v>0</v>
      </c>
      <c r="S190" s="220">
        <v>0.14999999999999999</v>
      </c>
      <c r="T190" s="221">
        <f>S190*H190</f>
        <v>0.14999999999999999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2" t="s">
        <v>181</v>
      </c>
      <c r="AT190" s="222" t="s">
        <v>172</v>
      </c>
      <c r="AU190" s="222" t="s">
        <v>81</v>
      </c>
      <c r="AY190" s="16" t="s">
        <v>170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6" t="s">
        <v>79</v>
      </c>
      <c r="BK190" s="223">
        <f>ROUND(I190*H190,2)</f>
        <v>0</v>
      </c>
      <c r="BL190" s="16" t="s">
        <v>181</v>
      </c>
      <c r="BM190" s="222" t="s">
        <v>378</v>
      </c>
    </row>
    <row r="191" s="12" customFormat="1" ht="22.8" customHeight="1">
      <c r="A191" s="12"/>
      <c r="B191" s="195"/>
      <c r="C191" s="196"/>
      <c r="D191" s="197" t="s">
        <v>71</v>
      </c>
      <c r="E191" s="209" t="s">
        <v>379</v>
      </c>
      <c r="F191" s="209" t="s">
        <v>380</v>
      </c>
      <c r="G191" s="196"/>
      <c r="H191" s="196"/>
      <c r="I191" s="199"/>
      <c r="J191" s="210">
        <f>BK191</f>
        <v>0</v>
      </c>
      <c r="K191" s="196"/>
      <c r="L191" s="201"/>
      <c r="M191" s="202"/>
      <c r="N191" s="203"/>
      <c r="O191" s="203"/>
      <c r="P191" s="204">
        <f>SUM(P192:P193)</f>
        <v>0</v>
      </c>
      <c r="Q191" s="203"/>
      <c r="R191" s="204">
        <f>SUM(R192:R193)</f>
        <v>0</v>
      </c>
      <c r="S191" s="203"/>
      <c r="T191" s="205">
        <f>SUM(T192:T193)</f>
        <v>0.12692000000000001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6" t="s">
        <v>81</v>
      </c>
      <c r="AT191" s="207" t="s">
        <v>71</v>
      </c>
      <c r="AU191" s="207" t="s">
        <v>79</v>
      </c>
      <c r="AY191" s="206" t="s">
        <v>170</v>
      </c>
      <c r="BK191" s="208">
        <f>SUM(BK192:BK193)</f>
        <v>0</v>
      </c>
    </row>
    <row r="192" s="2" customFormat="1" ht="24.15" customHeight="1">
      <c r="A192" s="37"/>
      <c r="B192" s="38"/>
      <c r="C192" s="211" t="s">
        <v>381</v>
      </c>
      <c r="D192" s="211" t="s">
        <v>172</v>
      </c>
      <c r="E192" s="212" t="s">
        <v>382</v>
      </c>
      <c r="F192" s="213" t="s">
        <v>383</v>
      </c>
      <c r="G192" s="214" t="s">
        <v>224</v>
      </c>
      <c r="H192" s="215">
        <v>3.173</v>
      </c>
      <c r="I192" s="216"/>
      <c r="J192" s="217">
        <f>ROUND(I192*H192,2)</f>
        <v>0</v>
      </c>
      <c r="K192" s="213" t="s">
        <v>176</v>
      </c>
      <c r="L192" s="43"/>
      <c r="M192" s="218" t="s">
        <v>19</v>
      </c>
      <c r="N192" s="219" t="s">
        <v>43</v>
      </c>
      <c r="O192" s="83"/>
      <c r="P192" s="220">
        <f>O192*H192</f>
        <v>0</v>
      </c>
      <c r="Q192" s="220">
        <v>0</v>
      </c>
      <c r="R192" s="220">
        <f>Q192*H192</f>
        <v>0</v>
      </c>
      <c r="S192" s="220">
        <v>0.040000000000000001</v>
      </c>
      <c r="T192" s="221">
        <f>S192*H192</f>
        <v>0.12692000000000001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2" t="s">
        <v>181</v>
      </c>
      <c r="AT192" s="222" t="s">
        <v>172</v>
      </c>
      <c r="AU192" s="222" t="s">
        <v>81</v>
      </c>
      <c r="AY192" s="16" t="s">
        <v>170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6" t="s">
        <v>79</v>
      </c>
      <c r="BK192" s="223">
        <f>ROUND(I192*H192,2)</f>
        <v>0</v>
      </c>
      <c r="BL192" s="16" t="s">
        <v>181</v>
      </c>
      <c r="BM192" s="222" t="s">
        <v>384</v>
      </c>
    </row>
    <row r="193" s="2" customFormat="1">
      <c r="A193" s="37"/>
      <c r="B193" s="38"/>
      <c r="C193" s="39"/>
      <c r="D193" s="224" t="s">
        <v>179</v>
      </c>
      <c r="E193" s="39"/>
      <c r="F193" s="225" t="s">
        <v>385</v>
      </c>
      <c r="G193" s="39"/>
      <c r="H193" s="39"/>
      <c r="I193" s="226"/>
      <c r="J193" s="39"/>
      <c r="K193" s="39"/>
      <c r="L193" s="43"/>
      <c r="M193" s="227"/>
      <c r="N193" s="228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179</v>
      </c>
      <c r="AU193" s="16" t="s">
        <v>81</v>
      </c>
    </row>
    <row r="194" s="12" customFormat="1" ht="22.8" customHeight="1">
      <c r="A194" s="12"/>
      <c r="B194" s="195"/>
      <c r="C194" s="196"/>
      <c r="D194" s="197" t="s">
        <v>71</v>
      </c>
      <c r="E194" s="209" t="s">
        <v>386</v>
      </c>
      <c r="F194" s="209" t="s">
        <v>387</v>
      </c>
      <c r="G194" s="196"/>
      <c r="H194" s="196"/>
      <c r="I194" s="199"/>
      <c r="J194" s="210">
        <f>BK194</f>
        <v>0</v>
      </c>
      <c r="K194" s="196"/>
      <c r="L194" s="201"/>
      <c r="M194" s="202"/>
      <c r="N194" s="203"/>
      <c r="O194" s="203"/>
      <c r="P194" s="204">
        <f>SUM(P195:P202)</f>
        <v>0</v>
      </c>
      <c r="Q194" s="203"/>
      <c r="R194" s="204">
        <f>SUM(R195:R202)</f>
        <v>2.8426999999999998</v>
      </c>
      <c r="S194" s="203"/>
      <c r="T194" s="205">
        <f>SUM(T195:T202)</f>
        <v>8.4413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6" t="s">
        <v>81</v>
      </c>
      <c r="AT194" s="207" t="s">
        <v>71</v>
      </c>
      <c r="AU194" s="207" t="s">
        <v>79</v>
      </c>
      <c r="AY194" s="206" t="s">
        <v>170</v>
      </c>
      <c r="BK194" s="208">
        <f>SUM(BK195:BK202)</f>
        <v>0</v>
      </c>
    </row>
    <row r="195" s="2" customFormat="1" ht="16.5" customHeight="1">
      <c r="A195" s="37"/>
      <c r="B195" s="38"/>
      <c r="C195" s="211" t="s">
        <v>388</v>
      </c>
      <c r="D195" s="211" t="s">
        <v>172</v>
      </c>
      <c r="E195" s="212" t="s">
        <v>389</v>
      </c>
      <c r="F195" s="213" t="s">
        <v>390</v>
      </c>
      <c r="G195" s="214" t="s">
        <v>224</v>
      </c>
      <c r="H195" s="215">
        <v>54.460000000000001</v>
      </c>
      <c r="I195" s="216"/>
      <c r="J195" s="217">
        <f>ROUND(I195*H195,2)</f>
        <v>0</v>
      </c>
      <c r="K195" s="213" t="s">
        <v>176</v>
      </c>
      <c r="L195" s="43"/>
      <c r="M195" s="218" t="s">
        <v>19</v>
      </c>
      <c r="N195" s="219" t="s">
        <v>43</v>
      </c>
      <c r="O195" s="83"/>
      <c r="P195" s="220">
        <f>O195*H195</f>
        <v>0</v>
      </c>
      <c r="Q195" s="220">
        <v>0</v>
      </c>
      <c r="R195" s="220">
        <f>Q195*H195</f>
        <v>0</v>
      </c>
      <c r="S195" s="220">
        <v>0.155</v>
      </c>
      <c r="T195" s="221">
        <f>S195*H195</f>
        <v>8.4413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2" t="s">
        <v>181</v>
      </c>
      <c r="AT195" s="222" t="s">
        <v>172</v>
      </c>
      <c r="AU195" s="222" t="s">
        <v>81</v>
      </c>
      <c r="AY195" s="16" t="s">
        <v>170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6" t="s">
        <v>79</v>
      </c>
      <c r="BK195" s="223">
        <f>ROUND(I195*H195,2)</f>
        <v>0</v>
      </c>
      <c r="BL195" s="16" t="s">
        <v>181</v>
      </c>
      <c r="BM195" s="222" t="s">
        <v>391</v>
      </c>
    </row>
    <row r="196" s="2" customFormat="1">
      <c r="A196" s="37"/>
      <c r="B196" s="38"/>
      <c r="C196" s="39"/>
      <c r="D196" s="224" t="s">
        <v>179</v>
      </c>
      <c r="E196" s="39"/>
      <c r="F196" s="225" t="s">
        <v>392</v>
      </c>
      <c r="G196" s="39"/>
      <c r="H196" s="39"/>
      <c r="I196" s="226"/>
      <c r="J196" s="39"/>
      <c r="K196" s="39"/>
      <c r="L196" s="43"/>
      <c r="M196" s="227"/>
      <c r="N196" s="228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179</v>
      </c>
      <c r="AU196" s="16" t="s">
        <v>81</v>
      </c>
    </row>
    <row r="197" s="2" customFormat="1" ht="16.5" customHeight="1">
      <c r="A197" s="37"/>
      <c r="B197" s="38"/>
      <c r="C197" s="211" t="s">
        <v>393</v>
      </c>
      <c r="D197" s="211" t="s">
        <v>172</v>
      </c>
      <c r="E197" s="212" t="s">
        <v>394</v>
      </c>
      <c r="F197" s="213" t="s">
        <v>395</v>
      </c>
      <c r="G197" s="214" t="s">
        <v>224</v>
      </c>
      <c r="H197" s="215">
        <v>18.34</v>
      </c>
      <c r="I197" s="216"/>
      <c r="J197" s="217">
        <f>ROUND(I197*H197,2)</f>
        <v>0</v>
      </c>
      <c r="K197" s="213" t="s">
        <v>176</v>
      </c>
      <c r="L197" s="43"/>
      <c r="M197" s="218" t="s">
        <v>19</v>
      </c>
      <c r="N197" s="219" t="s">
        <v>43</v>
      </c>
      <c r="O197" s="83"/>
      <c r="P197" s="220">
        <f>O197*H197</f>
        <v>0</v>
      </c>
      <c r="Q197" s="220">
        <v>0.155</v>
      </c>
      <c r="R197" s="220">
        <f>Q197*H197</f>
        <v>2.8426999999999998</v>
      </c>
      <c r="S197" s="220">
        <v>0</v>
      </c>
      <c r="T197" s="221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2" t="s">
        <v>181</v>
      </c>
      <c r="AT197" s="222" t="s">
        <v>172</v>
      </c>
      <c r="AU197" s="222" t="s">
        <v>81</v>
      </c>
      <c r="AY197" s="16" t="s">
        <v>170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6" t="s">
        <v>79</v>
      </c>
      <c r="BK197" s="223">
        <f>ROUND(I197*H197,2)</f>
        <v>0</v>
      </c>
      <c r="BL197" s="16" t="s">
        <v>181</v>
      </c>
      <c r="BM197" s="222" t="s">
        <v>396</v>
      </c>
    </row>
    <row r="198" s="2" customFormat="1">
      <c r="A198" s="37"/>
      <c r="B198" s="38"/>
      <c r="C198" s="39"/>
      <c r="D198" s="224" t="s">
        <v>179</v>
      </c>
      <c r="E198" s="39"/>
      <c r="F198" s="225" t="s">
        <v>397</v>
      </c>
      <c r="G198" s="39"/>
      <c r="H198" s="39"/>
      <c r="I198" s="226"/>
      <c r="J198" s="39"/>
      <c r="K198" s="39"/>
      <c r="L198" s="43"/>
      <c r="M198" s="227"/>
      <c r="N198" s="228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179</v>
      </c>
      <c r="AU198" s="16" t="s">
        <v>81</v>
      </c>
    </row>
    <row r="199" s="2" customFormat="1" ht="16.5" customHeight="1">
      <c r="A199" s="37"/>
      <c r="B199" s="38"/>
      <c r="C199" s="211" t="s">
        <v>398</v>
      </c>
      <c r="D199" s="211" t="s">
        <v>172</v>
      </c>
      <c r="E199" s="212" t="s">
        <v>399</v>
      </c>
      <c r="F199" s="213" t="s">
        <v>400</v>
      </c>
      <c r="G199" s="214" t="s">
        <v>224</v>
      </c>
      <c r="H199" s="215">
        <v>18.34</v>
      </c>
      <c r="I199" s="216"/>
      <c r="J199" s="217">
        <f>ROUND(I199*H199,2)</f>
        <v>0</v>
      </c>
      <c r="K199" s="213" t="s">
        <v>176</v>
      </c>
      <c r="L199" s="43"/>
      <c r="M199" s="218" t="s">
        <v>19</v>
      </c>
      <c r="N199" s="219" t="s">
        <v>43</v>
      </c>
      <c r="O199" s="83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2" t="s">
        <v>181</v>
      </c>
      <c r="AT199" s="222" t="s">
        <v>172</v>
      </c>
      <c r="AU199" s="222" t="s">
        <v>81</v>
      </c>
      <c r="AY199" s="16" t="s">
        <v>170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6" t="s">
        <v>79</v>
      </c>
      <c r="BK199" s="223">
        <f>ROUND(I199*H199,2)</f>
        <v>0</v>
      </c>
      <c r="BL199" s="16" t="s">
        <v>181</v>
      </c>
      <c r="BM199" s="222" t="s">
        <v>401</v>
      </c>
    </row>
    <row r="200" s="2" customFormat="1">
      <c r="A200" s="37"/>
      <c r="B200" s="38"/>
      <c r="C200" s="39"/>
      <c r="D200" s="224" t="s">
        <v>179</v>
      </c>
      <c r="E200" s="39"/>
      <c r="F200" s="225" t="s">
        <v>402</v>
      </c>
      <c r="G200" s="39"/>
      <c r="H200" s="39"/>
      <c r="I200" s="226"/>
      <c r="J200" s="39"/>
      <c r="K200" s="39"/>
      <c r="L200" s="43"/>
      <c r="M200" s="227"/>
      <c r="N200" s="228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179</v>
      </c>
      <c r="AU200" s="16" t="s">
        <v>81</v>
      </c>
    </row>
    <row r="201" s="2" customFormat="1" ht="37.8" customHeight="1">
      <c r="A201" s="37"/>
      <c r="B201" s="38"/>
      <c r="C201" s="211" t="s">
        <v>403</v>
      </c>
      <c r="D201" s="211" t="s">
        <v>172</v>
      </c>
      <c r="E201" s="212" t="s">
        <v>404</v>
      </c>
      <c r="F201" s="213" t="s">
        <v>405</v>
      </c>
      <c r="G201" s="214" t="s">
        <v>211</v>
      </c>
      <c r="H201" s="215">
        <v>2.843</v>
      </c>
      <c r="I201" s="216"/>
      <c r="J201" s="217">
        <f>ROUND(I201*H201,2)</f>
        <v>0</v>
      </c>
      <c r="K201" s="213" t="s">
        <v>176</v>
      </c>
      <c r="L201" s="43"/>
      <c r="M201" s="218" t="s">
        <v>19</v>
      </c>
      <c r="N201" s="219" t="s">
        <v>43</v>
      </c>
      <c r="O201" s="83"/>
      <c r="P201" s="220">
        <f>O201*H201</f>
        <v>0</v>
      </c>
      <c r="Q201" s="220">
        <v>0</v>
      </c>
      <c r="R201" s="220">
        <f>Q201*H201</f>
        <v>0</v>
      </c>
      <c r="S201" s="220">
        <v>0</v>
      </c>
      <c r="T201" s="221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2" t="s">
        <v>181</v>
      </c>
      <c r="AT201" s="222" t="s">
        <v>172</v>
      </c>
      <c r="AU201" s="222" t="s">
        <v>81</v>
      </c>
      <c r="AY201" s="16" t="s">
        <v>170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6" t="s">
        <v>79</v>
      </c>
      <c r="BK201" s="223">
        <f>ROUND(I201*H201,2)</f>
        <v>0</v>
      </c>
      <c r="BL201" s="16" t="s">
        <v>181</v>
      </c>
      <c r="BM201" s="222" t="s">
        <v>406</v>
      </c>
    </row>
    <row r="202" s="2" customFormat="1">
      <c r="A202" s="37"/>
      <c r="B202" s="38"/>
      <c r="C202" s="39"/>
      <c r="D202" s="224" t="s">
        <v>179</v>
      </c>
      <c r="E202" s="39"/>
      <c r="F202" s="225" t="s">
        <v>407</v>
      </c>
      <c r="G202" s="39"/>
      <c r="H202" s="39"/>
      <c r="I202" s="226"/>
      <c r="J202" s="39"/>
      <c r="K202" s="39"/>
      <c r="L202" s="43"/>
      <c r="M202" s="227"/>
      <c r="N202" s="228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179</v>
      </c>
      <c r="AU202" s="16" t="s">
        <v>81</v>
      </c>
    </row>
    <row r="203" s="12" customFormat="1" ht="22.8" customHeight="1">
      <c r="A203" s="12"/>
      <c r="B203" s="195"/>
      <c r="C203" s="196"/>
      <c r="D203" s="197" t="s">
        <v>71</v>
      </c>
      <c r="E203" s="209" t="s">
        <v>408</v>
      </c>
      <c r="F203" s="209" t="s">
        <v>409</v>
      </c>
      <c r="G203" s="196"/>
      <c r="H203" s="196"/>
      <c r="I203" s="199"/>
      <c r="J203" s="210">
        <f>BK203</f>
        <v>0</v>
      </c>
      <c r="K203" s="196"/>
      <c r="L203" s="201"/>
      <c r="M203" s="202"/>
      <c r="N203" s="203"/>
      <c r="O203" s="203"/>
      <c r="P203" s="204">
        <f>SUM(P204:P207)</f>
        <v>0</v>
      </c>
      <c r="Q203" s="203"/>
      <c r="R203" s="204">
        <f>SUM(R204:R207)</f>
        <v>0.25781999999999999</v>
      </c>
      <c r="S203" s="203"/>
      <c r="T203" s="205">
        <f>SUM(T204:T207)</f>
        <v>0.079924200000000001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6" t="s">
        <v>81</v>
      </c>
      <c r="AT203" s="207" t="s">
        <v>71</v>
      </c>
      <c r="AU203" s="207" t="s">
        <v>79</v>
      </c>
      <c r="AY203" s="206" t="s">
        <v>170</v>
      </c>
      <c r="BK203" s="208">
        <f>SUM(BK204:BK207)</f>
        <v>0</v>
      </c>
    </row>
    <row r="204" s="2" customFormat="1" ht="16.5" customHeight="1">
      <c r="A204" s="37"/>
      <c r="B204" s="38"/>
      <c r="C204" s="211" t="s">
        <v>410</v>
      </c>
      <c r="D204" s="211" t="s">
        <v>172</v>
      </c>
      <c r="E204" s="212" t="s">
        <v>411</v>
      </c>
      <c r="F204" s="213" t="s">
        <v>412</v>
      </c>
      <c r="G204" s="214" t="s">
        <v>224</v>
      </c>
      <c r="H204" s="215">
        <v>257.81999999999999</v>
      </c>
      <c r="I204" s="216"/>
      <c r="J204" s="217">
        <f>ROUND(I204*H204,2)</f>
        <v>0</v>
      </c>
      <c r="K204" s="213" t="s">
        <v>176</v>
      </c>
      <c r="L204" s="43"/>
      <c r="M204" s="218" t="s">
        <v>19</v>
      </c>
      <c r="N204" s="219" t="s">
        <v>43</v>
      </c>
      <c r="O204" s="83"/>
      <c r="P204" s="220">
        <f>O204*H204</f>
        <v>0</v>
      </c>
      <c r="Q204" s="220">
        <v>0.001</v>
      </c>
      <c r="R204" s="220">
        <f>Q204*H204</f>
        <v>0.25781999999999999</v>
      </c>
      <c r="S204" s="220">
        <v>0.00031</v>
      </c>
      <c r="T204" s="221">
        <f>S204*H204</f>
        <v>0.079924200000000001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2" t="s">
        <v>181</v>
      </c>
      <c r="AT204" s="222" t="s">
        <v>172</v>
      </c>
      <c r="AU204" s="222" t="s">
        <v>81</v>
      </c>
      <c r="AY204" s="16" t="s">
        <v>170</v>
      </c>
      <c r="BE204" s="223">
        <f>IF(N204="základní",J204,0)</f>
        <v>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16" t="s">
        <v>79</v>
      </c>
      <c r="BK204" s="223">
        <f>ROUND(I204*H204,2)</f>
        <v>0</v>
      </c>
      <c r="BL204" s="16" t="s">
        <v>181</v>
      </c>
      <c r="BM204" s="222" t="s">
        <v>413</v>
      </c>
    </row>
    <row r="205" s="2" customFormat="1">
      <c r="A205" s="37"/>
      <c r="B205" s="38"/>
      <c r="C205" s="39"/>
      <c r="D205" s="224" t="s">
        <v>179</v>
      </c>
      <c r="E205" s="39"/>
      <c r="F205" s="225" t="s">
        <v>414</v>
      </c>
      <c r="G205" s="39"/>
      <c r="H205" s="39"/>
      <c r="I205" s="226"/>
      <c r="J205" s="39"/>
      <c r="K205" s="39"/>
      <c r="L205" s="43"/>
      <c r="M205" s="227"/>
      <c r="N205" s="228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179</v>
      </c>
      <c r="AU205" s="16" t="s">
        <v>81</v>
      </c>
    </row>
    <row r="206" s="2" customFormat="1" ht="16.5" customHeight="1">
      <c r="A206" s="37"/>
      <c r="B206" s="38"/>
      <c r="C206" s="211" t="s">
        <v>415</v>
      </c>
      <c r="D206" s="211" t="s">
        <v>172</v>
      </c>
      <c r="E206" s="212" t="s">
        <v>416</v>
      </c>
      <c r="F206" s="213" t="s">
        <v>417</v>
      </c>
      <c r="G206" s="214" t="s">
        <v>224</v>
      </c>
      <c r="H206" s="215">
        <v>257.81999999999999</v>
      </c>
      <c r="I206" s="216"/>
      <c r="J206" s="217">
        <f>ROUND(I206*H206,2)</f>
        <v>0</v>
      </c>
      <c r="K206" s="213" t="s">
        <v>176</v>
      </c>
      <c r="L206" s="43"/>
      <c r="M206" s="218" t="s">
        <v>19</v>
      </c>
      <c r="N206" s="219" t="s">
        <v>43</v>
      </c>
      <c r="O206" s="83"/>
      <c r="P206" s="220">
        <f>O206*H206</f>
        <v>0</v>
      </c>
      <c r="Q206" s="220">
        <v>0</v>
      </c>
      <c r="R206" s="220">
        <f>Q206*H206</f>
        <v>0</v>
      </c>
      <c r="S206" s="220">
        <v>0</v>
      </c>
      <c r="T206" s="221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2" t="s">
        <v>181</v>
      </c>
      <c r="AT206" s="222" t="s">
        <v>172</v>
      </c>
      <c r="AU206" s="222" t="s">
        <v>81</v>
      </c>
      <c r="AY206" s="16" t="s">
        <v>170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6" t="s">
        <v>79</v>
      </c>
      <c r="BK206" s="223">
        <f>ROUND(I206*H206,2)</f>
        <v>0</v>
      </c>
      <c r="BL206" s="16" t="s">
        <v>181</v>
      </c>
      <c r="BM206" s="222" t="s">
        <v>418</v>
      </c>
    </row>
    <row r="207" s="2" customFormat="1">
      <c r="A207" s="37"/>
      <c r="B207" s="38"/>
      <c r="C207" s="39"/>
      <c r="D207" s="224" t="s">
        <v>179</v>
      </c>
      <c r="E207" s="39"/>
      <c r="F207" s="225" t="s">
        <v>419</v>
      </c>
      <c r="G207" s="39"/>
      <c r="H207" s="39"/>
      <c r="I207" s="226"/>
      <c r="J207" s="39"/>
      <c r="K207" s="39"/>
      <c r="L207" s="43"/>
      <c r="M207" s="229"/>
      <c r="N207" s="230"/>
      <c r="O207" s="231"/>
      <c r="P207" s="231"/>
      <c r="Q207" s="231"/>
      <c r="R207" s="231"/>
      <c r="S207" s="231"/>
      <c r="T207" s="232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179</v>
      </c>
      <c r="AU207" s="16" t="s">
        <v>81</v>
      </c>
    </row>
    <row r="208" s="2" customFormat="1" ht="6.96" customHeight="1">
      <c r="A208" s="37"/>
      <c r="B208" s="58"/>
      <c r="C208" s="59"/>
      <c r="D208" s="59"/>
      <c r="E208" s="59"/>
      <c r="F208" s="59"/>
      <c r="G208" s="59"/>
      <c r="H208" s="59"/>
      <c r="I208" s="59"/>
      <c r="J208" s="59"/>
      <c r="K208" s="59"/>
      <c r="L208" s="43"/>
      <c r="M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</row>
  </sheetData>
  <sheetProtection sheet="1" autoFilter="0" formatColumns="0" formatRows="0" objects="1" scenarios="1" spinCount="100000" saltValue="MODKt9vBsvst10ORjewu7ZPE7JPAOuWxHageizrbT0WPuYbHsK6szlDCO5rS1MvT5hGkvDs6dBqatKRBb6n+4Q==" hashValue="eLmdUhyk4T7I07EO9HAXfYTrDv2fpLfGVqhjUxahnYsk3dst/6c0b7kLTX3qW+nZZoRbTMdLnNncelaFT1igEA==" algorithmName="SHA-512" password="CC35"/>
  <autoFilter ref="C103:K2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2:H92"/>
    <mergeCell ref="E94:H94"/>
    <mergeCell ref="E96:H96"/>
    <mergeCell ref="L2:V2"/>
  </mergeCells>
  <hyperlinks>
    <hyperlink ref="F108" r:id="rId1" display="https://podminky.urs.cz/item/CS_URS_2024_01/122211101"/>
    <hyperlink ref="F111" r:id="rId2" display="https://podminky.urs.cz/item/CS_URS_2024_01/162211311"/>
    <hyperlink ref="F113" r:id="rId3" display="https://podminky.urs.cz/item/CS_URS_2024_01/162211319"/>
    <hyperlink ref="F115" r:id="rId4" display="https://podminky.urs.cz/item/CS_URS_2024_01/162751117"/>
    <hyperlink ref="F117" r:id="rId5" display="https://podminky.urs.cz/item/CS_URS_2024_01/162751119"/>
    <hyperlink ref="F119" r:id="rId6" display="https://podminky.urs.cz/item/CS_URS_2024_01/167111101"/>
    <hyperlink ref="F122" r:id="rId7" display="https://podminky.urs.cz/item/CS_URS_2024_01/171201221"/>
    <hyperlink ref="F124" r:id="rId8" display="https://podminky.urs.cz/item/CS_URS_2024_01/171251201"/>
    <hyperlink ref="F127" r:id="rId9" display="https://podminky.urs.cz/item/CS_URS_2024_01/949101112"/>
    <hyperlink ref="F130" r:id="rId10" display="https://podminky.urs.cz/item/CS_URS_2024_01/985131311"/>
    <hyperlink ref="F133" r:id="rId11" display="https://podminky.urs.cz/item/CS_URS_2024_01/961055111"/>
    <hyperlink ref="F135" r:id="rId12" display="https://podminky.urs.cz/item/CS_URS_2024_01/965042141"/>
    <hyperlink ref="F137" r:id="rId13" display="https://podminky.urs.cz/item/CS_URS_2024_01/965082933"/>
    <hyperlink ref="F139" r:id="rId14" display="https://podminky.urs.cz/item/CS_URS_2024_01/968062559"/>
    <hyperlink ref="F141" r:id="rId15" display="https://podminky.urs.cz/item/CS_URS_2024_01/969031111"/>
    <hyperlink ref="F144" r:id="rId16" display="https://podminky.urs.cz/item/CS_URS_2024_01/973031325"/>
    <hyperlink ref="F147" r:id="rId17" display="https://podminky.urs.cz/item/CS_URS_2024_01/997013151"/>
    <hyperlink ref="F149" r:id="rId18" display="https://podminky.urs.cz/item/CS_URS_2024_01/997013501"/>
    <hyperlink ref="F151" r:id="rId19" display="https://podminky.urs.cz/item/CS_URS_2024_01/997013509"/>
    <hyperlink ref="F153" r:id="rId20" display="https://podminky.urs.cz/item/CS_URS_2024_01/997013601"/>
    <hyperlink ref="F155" r:id="rId21" display="https://podminky.urs.cz/item/CS_URS_2024_01/997013602"/>
    <hyperlink ref="F157" r:id="rId22" display="https://podminky.urs.cz/item/CS_URS_2024_01/997013603"/>
    <hyperlink ref="F159" r:id="rId23" display="https://podminky.urs.cz/item/CS_URS_2024_01/997013631"/>
    <hyperlink ref="F161" r:id="rId24" display="https://podminky.urs.cz/item/CS_URS_2024_01/997013655"/>
    <hyperlink ref="F163" r:id="rId25" display="https://podminky.urs.cz/item/CS_URS_2024_01/997013811"/>
    <hyperlink ref="F165" r:id="rId26" display="https://podminky.urs.cz/item/CS_URS_2024_01/997013814"/>
    <hyperlink ref="F168" r:id="rId27" display="https://podminky.urs.cz/item/CS_URS_2024_01/998018001"/>
    <hyperlink ref="F172" r:id="rId28" display="https://podminky.urs.cz/item/CS_URS_2024_01/711131811"/>
    <hyperlink ref="F175" r:id="rId29" display="https://podminky.urs.cz/item/CS_URS_2024_01/741371845"/>
    <hyperlink ref="F178" r:id="rId30" display="https://podminky.urs.cz/item/CS_URS_2024_01/742210821"/>
    <hyperlink ref="F181" r:id="rId31" display="https://podminky.urs.cz/item/CS_URS_2024_01/762631803"/>
    <hyperlink ref="F184" r:id="rId32" display="https://podminky.urs.cz/item/CS_URS_2024_01/766221811"/>
    <hyperlink ref="F186" r:id="rId33" display="https://podminky.urs.cz/item/CS_URS_2024_01/766691915"/>
    <hyperlink ref="F188" r:id="rId34" display="https://podminky.urs.cz/item/CS_URS_2024_01/766691917"/>
    <hyperlink ref="F193" r:id="rId35" display="https://podminky.urs.cz/item/CS_URS_2024_01/767114811"/>
    <hyperlink ref="F196" r:id="rId36" display="https://podminky.urs.cz/item/CS_URS_2024_01/772521811"/>
    <hyperlink ref="F198" r:id="rId37" display="https://podminky.urs.cz/item/CS_URS_2024_01/772523811"/>
    <hyperlink ref="F200" r:id="rId38" display="https://podminky.urs.cz/item/CS_URS_2024_01/772991441"/>
    <hyperlink ref="F202" r:id="rId39" display="https://podminky.urs.cz/item/CS_URS_2024_01/998772121"/>
    <hyperlink ref="F205" r:id="rId40" display="https://podminky.urs.cz/item/CS_URS_2024_01/784121003"/>
    <hyperlink ref="F207" r:id="rId41" display="https://podminky.urs.cz/item/CS_URS_2024_01/78412101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81</v>
      </c>
    </row>
    <row r="4" s="1" customFormat="1" ht="24.96" customHeight="1">
      <c r="B4" s="19"/>
      <c r="D4" s="139" t="s">
        <v>126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RECEPCE, SPOLEČENSKÝ SÁL A DENNÍ MÍSTNOST</v>
      </c>
      <c r="F7" s="141"/>
      <c r="G7" s="141"/>
      <c r="H7" s="141"/>
      <c r="L7" s="19"/>
    </row>
    <row r="8" s="1" customFormat="1" ht="12" customHeight="1">
      <c r="B8" s="19"/>
      <c r="D8" s="141" t="s">
        <v>127</v>
      </c>
      <c r="L8" s="19"/>
    </row>
    <row r="9" s="2" customFormat="1" ht="16.5" customHeight="1">
      <c r="A9" s="37"/>
      <c r="B9" s="43"/>
      <c r="C9" s="37"/>
      <c r="D9" s="37"/>
      <c r="E9" s="142" t="s">
        <v>128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129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420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17. 6. 2024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1" t="s">
        <v>28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28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">
        <v>19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41" t="s">
        <v>28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34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35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36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71.25" customHeight="1">
      <c r="A29" s="146"/>
      <c r="B29" s="147"/>
      <c r="C29" s="146"/>
      <c r="D29" s="146"/>
      <c r="E29" s="148" t="s">
        <v>131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38</v>
      </c>
      <c r="E32" s="37"/>
      <c r="F32" s="37"/>
      <c r="G32" s="37"/>
      <c r="H32" s="37"/>
      <c r="I32" s="37"/>
      <c r="J32" s="152">
        <f>ROUND(J106,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40</v>
      </c>
      <c r="G34" s="37"/>
      <c r="H34" s="37"/>
      <c r="I34" s="153" t="s">
        <v>39</v>
      </c>
      <c r="J34" s="153" t="s">
        <v>41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42</v>
      </c>
      <c r="E35" s="141" t="s">
        <v>43</v>
      </c>
      <c r="F35" s="155">
        <f>ROUND((SUM(BE106:BE263)),  2)</f>
        <v>0</v>
      </c>
      <c r="G35" s="37"/>
      <c r="H35" s="37"/>
      <c r="I35" s="156">
        <v>0.20999999999999999</v>
      </c>
      <c r="J35" s="155">
        <f>ROUND(((SUM(BE106:BE263))*I35),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44</v>
      </c>
      <c r="F36" s="155">
        <f>ROUND((SUM(BF106:BF263)),  2)</f>
        <v>0</v>
      </c>
      <c r="G36" s="37"/>
      <c r="H36" s="37"/>
      <c r="I36" s="156">
        <v>0.12</v>
      </c>
      <c r="J36" s="155">
        <f>ROUND(((SUM(BF106:BF263))*I36),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45</v>
      </c>
      <c r="F37" s="155">
        <f>ROUND((SUM(BG106:BG263)),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46</v>
      </c>
      <c r="F38" s="155">
        <f>ROUND((SUM(BH106:BH263)),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47</v>
      </c>
      <c r="F39" s="155">
        <f>ROUND((SUM(BI106:BI263)),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48</v>
      </c>
      <c r="E41" s="159"/>
      <c r="F41" s="159"/>
      <c r="G41" s="160" t="s">
        <v>49</v>
      </c>
      <c r="H41" s="161" t="s">
        <v>50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132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RECEPCE, SPOLEČENSKÝ SÁL A DENNÍ MÍSTNOST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127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128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129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2024-058-01-02 - Stavební úpravy - Recepce- nové kce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>Oblastní muzeum Praha - východ</v>
      </c>
      <c r="G56" s="39"/>
      <c r="H56" s="39"/>
      <c r="I56" s="31" t="s">
        <v>23</v>
      </c>
      <c r="J56" s="71" t="str">
        <f>IF(J14="","",J14)</f>
        <v>17. 6. 2024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40.05" customHeight="1">
      <c r="A58" s="37"/>
      <c r="B58" s="38"/>
      <c r="C58" s="31" t="s">
        <v>25</v>
      </c>
      <c r="D58" s="39"/>
      <c r="E58" s="39"/>
      <c r="F58" s="26" t="str">
        <f>E17</f>
        <v>Oblastní muzeum,Masarykovo náměstí 97,Brandýs n.L.</v>
      </c>
      <c r="G58" s="39"/>
      <c r="H58" s="39"/>
      <c r="I58" s="31" t="s">
        <v>31</v>
      </c>
      <c r="J58" s="35" t="str">
        <f>E23</f>
        <v>ing. arch. Jiří Sedláček, Kladská 25, Praha 2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34</v>
      </c>
      <c r="J59" s="35" t="str">
        <f>E26</f>
        <v>Ing. Dana Mlejnková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133</v>
      </c>
      <c r="D61" s="170"/>
      <c r="E61" s="170"/>
      <c r="F61" s="170"/>
      <c r="G61" s="170"/>
      <c r="H61" s="170"/>
      <c r="I61" s="170"/>
      <c r="J61" s="171" t="s">
        <v>134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70</v>
      </c>
      <c r="D63" s="39"/>
      <c r="E63" s="39"/>
      <c r="F63" s="39"/>
      <c r="G63" s="39"/>
      <c r="H63" s="39"/>
      <c r="I63" s="39"/>
      <c r="J63" s="101">
        <f>J106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135</v>
      </c>
    </row>
    <row r="64" s="9" customFormat="1" ht="24.96" customHeight="1">
      <c r="A64" s="9"/>
      <c r="B64" s="173"/>
      <c r="C64" s="174"/>
      <c r="D64" s="175" t="s">
        <v>136</v>
      </c>
      <c r="E64" s="176"/>
      <c r="F64" s="176"/>
      <c r="G64" s="176"/>
      <c r="H64" s="176"/>
      <c r="I64" s="176"/>
      <c r="J64" s="177">
        <f>J107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9"/>
      <c r="C65" s="124"/>
      <c r="D65" s="180" t="s">
        <v>421</v>
      </c>
      <c r="E65" s="181"/>
      <c r="F65" s="181"/>
      <c r="G65" s="181"/>
      <c r="H65" s="181"/>
      <c r="I65" s="181"/>
      <c r="J65" s="182">
        <f>J108</f>
        <v>0</v>
      </c>
      <c r="K65" s="124"/>
      <c r="L65" s="18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9"/>
      <c r="C66" s="124"/>
      <c r="D66" s="180" t="s">
        <v>139</v>
      </c>
      <c r="E66" s="181"/>
      <c r="F66" s="181"/>
      <c r="G66" s="181"/>
      <c r="H66" s="181"/>
      <c r="I66" s="181"/>
      <c r="J66" s="182">
        <f>J111</f>
        <v>0</v>
      </c>
      <c r="K66" s="124"/>
      <c r="L66" s="18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9"/>
      <c r="C67" s="124"/>
      <c r="D67" s="180" t="s">
        <v>422</v>
      </c>
      <c r="E67" s="181"/>
      <c r="F67" s="181"/>
      <c r="G67" s="181"/>
      <c r="H67" s="181"/>
      <c r="I67" s="181"/>
      <c r="J67" s="182">
        <f>J117</f>
        <v>0</v>
      </c>
      <c r="K67" s="124"/>
      <c r="L67" s="18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9"/>
      <c r="C68" s="124"/>
      <c r="D68" s="180" t="s">
        <v>423</v>
      </c>
      <c r="E68" s="181"/>
      <c r="F68" s="181"/>
      <c r="G68" s="181"/>
      <c r="H68" s="181"/>
      <c r="I68" s="181"/>
      <c r="J68" s="182">
        <f>J136</f>
        <v>0</v>
      </c>
      <c r="K68" s="124"/>
      <c r="L68" s="18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9"/>
      <c r="C69" s="124"/>
      <c r="D69" s="180" t="s">
        <v>424</v>
      </c>
      <c r="E69" s="181"/>
      <c r="F69" s="181"/>
      <c r="G69" s="181"/>
      <c r="H69" s="181"/>
      <c r="I69" s="181"/>
      <c r="J69" s="182">
        <f>J144</f>
        <v>0</v>
      </c>
      <c r="K69" s="124"/>
      <c r="L69" s="18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9"/>
      <c r="C70" s="124"/>
      <c r="D70" s="180" t="s">
        <v>425</v>
      </c>
      <c r="E70" s="181"/>
      <c r="F70" s="181"/>
      <c r="G70" s="181"/>
      <c r="H70" s="181"/>
      <c r="I70" s="181"/>
      <c r="J70" s="182">
        <f>J149</f>
        <v>0</v>
      </c>
      <c r="K70" s="124"/>
      <c r="L70" s="18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9"/>
      <c r="C71" s="124"/>
      <c r="D71" s="180" t="s">
        <v>426</v>
      </c>
      <c r="E71" s="181"/>
      <c r="F71" s="181"/>
      <c r="G71" s="181"/>
      <c r="H71" s="181"/>
      <c r="I71" s="181"/>
      <c r="J71" s="182">
        <f>J156</f>
        <v>0</v>
      </c>
      <c r="K71" s="124"/>
      <c r="L71" s="18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9"/>
      <c r="C72" s="124"/>
      <c r="D72" s="180" t="s">
        <v>427</v>
      </c>
      <c r="E72" s="181"/>
      <c r="F72" s="181"/>
      <c r="G72" s="181"/>
      <c r="H72" s="181"/>
      <c r="I72" s="181"/>
      <c r="J72" s="182">
        <f>J161</f>
        <v>0</v>
      </c>
      <c r="K72" s="124"/>
      <c r="L72" s="18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9"/>
      <c r="C73" s="124"/>
      <c r="D73" s="180" t="s">
        <v>140</v>
      </c>
      <c r="E73" s="181"/>
      <c r="F73" s="181"/>
      <c r="G73" s="181"/>
      <c r="H73" s="181"/>
      <c r="I73" s="181"/>
      <c r="J73" s="182">
        <f>J164</f>
        <v>0</v>
      </c>
      <c r="K73" s="124"/>
      <c r="L73" s="183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9"/>
      <c r="C74" s="124"/>
      <c r="D74" s="180" t="s">
        <v>428</v>
      </c>
      <c r="E74" s="181"/>
      <c r="F74" s="181"/>
      <c r="G74" s="181"/>
      <c r="H74" s="181"/>
      <c r="I74" s="181"/>
      <c r="J74" s="182">
        <f>J167</f>
        <v>0</v>
      </c>
      <c r="K74" s="124"/>
      <c r="L74" s="183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9"/>
      <c r="C75" s="124"/>
      <c r="D75" s="180" t="s">
        <v>145</v>
      </c>
      <c r="E75" s="181"/>
      <c r="F75" s="181"/>
      <c r="G75" s="181"/>
      <c r="H75" s="181"/>
      <c r="I75" s="181"/>
      <c r="J75" s="182">
        <f>J170</f>
        <v>0</v>
      </c>
      <c r="K75" s="124"/>
      <c r="L75" s="183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73"/>
      <c r="C76" s="174"/>
      <c r="D76" s="175" t="s">
        <v>146</v>
      </c>
      <c r="E76" s="176"/>
      <c r="F76" s="176"/>
      <c r="G76" s="176"/>
      <c r="H76" s="176"/>
      <c r="I76" s="176"/>
      <c r="J76" s="177">
        <f>J173</f>
        <v>0</v>
      </c>
      <c r="K76" s="174"/>
      <c r="L76" s="178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10" customFormat="1" ht="19.92" customHeight="1">
      <c r="A77" s="10"/>
      <c r="B77" s="179"/>
      <c r="C77" s="124"/>
      <c r="D77" s="180" t="s">
        <v>147</v>
      </c>
      <c r="E77" s="181"/>
      <c r="F77" s="181"/>
      <c r="G77" s="181"/>
      <c r="H77" s="181"/>
      <c r="I77" s="181"/>
      <c r="J77" s="182">
        <f>J174</f>
        <v>0</v>
      </c>
      <c r="K77" s="124"/>
      <c r="L77" s="18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9"/>
      <c r="C78" s="124"/>
      <c r="D78" s="180" t="s">
        <v>429</v>
      </c>
      <c r="E78" s="181"/>
      <c r="F78" s="181"/>
      <c r="G78" s="181"/>
      <c r="H78" s="181"/>
      <c r="I78" s="181"/>
      <c r="J78" s="182">
        <f>J189</f>
        <v>0</v>
      </c>
      <c r="K78" s="124"/>
      <c r="L78" s="183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9"/>
      <c r="C79" s="124"/>
      <c r="D79" s="180" t="s">
        <v>150</v>
      </c>
      <c r="E79" s="181"/>
      <c r="F79" s="181"/>
      <c r="G79" s="181"/>
      <c r="H79" s="181"/>
      <c r="I79" s="181"/>
      <c r="J79" s="182">
        <f>J198</f>
        <v>0</v>
      </c>
      <c r="K79" s="124"/>
      <c r="L79" s="183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9"/>
      <c r="C80" s="124"/>
      <c r="D80" s="180" t="s">
        <v>151</v>
      </c>
      <c r="E80" s="181"/>
      <c r="F80" s="181"/>
      <c r="G80" s="181"/>
      <c r="H80" s="181"/>
      <c r="I80" s="181"/>
      <c r="J80" s="182">
        <f>J210</f>
        <v>0</v>
      </c>
      <c r="K80" s="124"/>
      <c r="L80" s="183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9"/>
      <c r="C81" s="124"/>
      <c r="D81" s="180" t="s">
        <v>152</v>
      </c>
      <c r="E81" s="181"/>
      <c r="F81" s="181"/>
      <c r="G81" s="181"/>
      <c r="H81" s="181"/>
      <c r="I81" s="181"/>
      <c r="J81" s="182">
        <f>J213</f>
        <v>0</v>
      </c>
      <c r="K81" s="124"/>
      <c r="L81" s="183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9"/>
      <c r="C82" s="124"/>
      <c r="D82" s="180" t="s">
        <v>153</v>
      </c>
      <c r="E82" s="181"/>
      <c r="F82" s="181"/>
      <c r="G82" s="181"/>
      <c r="H82" s="181"/>
      <c r="I82" s="181"/>
      <c r="J82" s="182">
        <f>J226</f>
        <v>0</v>
      </c>
      <c r="K82" s="124"/>
      <c r="L82" s="183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9"/>
      <c r="C83" s="124"/>
      <c r="D83" s="180" t="s">
        <v>430</v>
      </c>
      <c r="E83" s="181"/>
      <c r="F83" s="181"/>
      <c r="G83" s="181"/>
      <c r="H83" s="181"/>
      <c r="I83" s="181"/>
      <c r="J83" s="182">
        <f>J241</f>
        <v>0</v>
      </c>
      <c r="K83" s="124"/>
      <c r="L83" s="183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9"/>
      <c r="C84" s="124"/>
      <c r="D84" s="180" t="s">
        <v>431</v>
      </c>
      <c r="E84" s="181"/>
      <c r="F84" s="181"/>
      <c r="G84" s="181"/>
      <c r="H84" s="181"/>
      <c r="I84" s="181"/>
      <c r="J84" s="182">
        <f>J258</f>
        <v>0</v>
      </c>
      <c r="K84" s="124"/>
      <c r="L84" s="183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2" customFormat="1" ht="21.84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58"/>
      <c r="C86" s="59"/>
      <c r="D86" s="59"/>
      <c r="E86" s="59"/>
      <c r="F86" s="59"/>
      <c r="G86" s="59"/>
      <c r="H86" s="59"/>
      <c r="I86" s="59"/>
      <c r="J86" s="59"/>
      <c r="K86" s="59"/>
      <c r="L86" s="14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90" s="2" customFormat="1" ht="6.96" customHeight="1">
      <c r="A90" s="37"/>
      <c r="B90" s="60"/>
      <c r="C90" s="61"/>
      <c r="D90" s="61"/>
      <c r="E90" s="61"/>
      <c r="F90" s="61"/>
      <c r="G90" s="61"/>
      <c r="H90" s="61"/>
      <c r="I90" s="61"/>
      <c r="J90" s="61"/>
      <c r="K90" s="61"/>
      <c r="L90" s="14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4.96" customHeight="1">
      <c r="A91" s="37"/>
      <c r="B91" s="38"/>
      <c r="C91" s="22" t="s">
        <v>155</v>
      </c>
      <c r="D91" s="39"/>
      <c r="E91" s="39"/>
      <c r="F91" s="39"/>
      <c r="G91" s="39"/>
      <c r="H91" s="39"/>
      <c r="I91" s="39"/>
      <c r="J91" s="39"/>
      <c r="K91" s="39"/>
      <c r="L91" s="14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14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2" customHeight="1">
      <c r="A93" s="37"/>
      <c r="B93" s="38"/>
      <c r="C93" s="31" t="s">
        <v>16</v>
      </c>
      <c r="D93" s="39"/>
      <c r="E93" s="39"/>
      <c r="F93" s="39"/>
      <c r="G93" s="39"/>
      <c r="H93" s="39"/>
      <c r="I93" s="39"/>
      <c r="J93" s="39"/>
      <c r="K93" s="39"/>
      <c r="L93" s="14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6.5" customHeight="1">
      <c r="A94" s="37"/>
      <c r="B94" s="38"/>
      <c r="C94" s="39"/>
      <c r="D94" s="39"/>
      <c r="E94" s="168" t="str">
        <f>E7</f>
        <v>RECEPCE, SPOLEČENSKÝ SÁL A DENNÍ MÍSTNOST</v>
      </c>
      <c r="F94" s="31"/>
      <c r="G94" s="31"/>
      <c r="H94" s="31"/>
      <c r="I94" s="39"/>
      <c r="J94" s="39"/>
      <c r="K94" s="39"/>
      <c r="L94" s="14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1" customFormat="1" ht="12" customHeight="1">
      <c r="B95" s="20"/>
      <c r="C95" s="31" t="s">
        <v>127</v>
      </c>
      <c r="D95" s="21"/>
      <c r="E95" s="21"/>
      <c r="F95" s="21"/>
      <c r="G95" s="21"/>
      <c r="H95" s="21"/>
      <c r="I95" s="21"/>
      <c r="J95" s="21"/>
      <c r="K95" s="21"/>
      <c r="L95" s="19"/>
    </row>
    <row r="96" s="2" customFormat="1" ht="16.5" customHeight="1">
      <c r="A96" s="37"/>
      <c r="B96" s="38"/>
      <c r="C96" s="39"/>
      <c r="D96" s="39"/>
      <c r="E96" s="168" t="s">
        <v>128</v>
      </c>
      <c r="F96" s="39"/>
      <c r="G96" s="39"/>
      <c r="H96" s="39"/>
      <c r="I96" s="39"/>
      <c r="J96" s="39"/>
      <c r="K96" s="39"/>
      <c r="L96" s="14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2" customHeight="1">
      <c r="A97" s="37"/>
      <c r="B97" s="38"/>
      <c r="C97" s="31" t="s">
        <v>129</v>
      </c>
      <c r="D97" s="39"/>
      <c r="E97" s="39"/>
      <c r="F97" s="39"/>
      <c r="G97" s="39"/>
      <c r="H97" s="39"/>
      <c r="I97" s="39"/>
      <c r="J97" s="39"/>
      <c r="K97" s="39"/>
      <c r="L97" s="143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16.5" customHeight="1">
      <c r="A98" s="37"/>
      <c r="B98" s="38"/>
      <c r="C98" s="39"/>
      <c r="D98" s="39"/>
      <c r="E98" s="68" t="str">
        <f>E11</f>
        <v>2024-058-01-02 - Stavební úpravy - Recepce- nové kce</v>
      </c>
      <c r="F98" s="39"/>
      <c r="G98" s="39"/>
      <c r="H98" s="39"/>
      <c r="I98" s="39"/>
      <c r="J98" s="39"/>
      <c r="K98" s="39"/>
      <c r="L98" s="143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143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12" customHeight="1">
      <c r="A100" s="37"/>
      <c r="B100" s="38"/>
      <c r="C100" s="31" t="s">
        <v>21</v>
      </c>
      <c r="D100" s="39"/>
      <c r="E100" s="39"/>
      <c r="F100" s="26" t="str">
        <f>F14</f>
        <v>Oblastní muzeum Praha - východ</v>
      </c>
      <c r="G100" s="39"/>
      <c r="H100" s="39"/>
      <c r="I100" s="31" t="s">
        <v>23</v>
      </c>
      <c r="J100" s="71" t="str">
        <f>IF(J14="","",J14)</f>
        <v>17. 6. 2024</v>
      </c>
      <c r="K100" s="39"/>
      <c r="L100" s="143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143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40.05" customHeight="1">
      <c r="A102" s="37"/>
      <c r="B102" s="38"/>
      <c r="C102" s="31" t="s">
        <v>25</v>
      </c>
      <c r="D102" s="39"/>
      <c r="E102" s="39"/>
      <c r="F102" s="26" t="str">
        <f>E17</f>
        <v>Oblastní muzeum,Masarykovo náměstí 97,Brandýs n.L.</v>
      </c>
      <c r="G102" s="39"/>
      <c r="H102" s="39"/>
      <c r="I102" s="31" t="s">
        <v>31</v>
      </c>
      <c r="J102" s="35" t="str">
        <f>E23</f>
        <v>ing. arch. Jiří Sedláček, Kladská 25, Praha 2</v>
      </c>
      <c r="K102" s="39"/>
      <c r="L102" s="143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15.15" customHeight="1">
      <c r="A103" s="37"/>
      <c r="B103" s="38"/>
      <c r="C103" s="31" t="s">
        <v>29</v>
      </c>
      <c r="D103" s="39"/>
      <c r="E103" s="39"/>
      <c r="F103" s="26" t="str">
        <f>IF(E20="","",E20)</f>
        <v>Vyplň údaj</v>
      </c>
      <c r="G103" s="39"/>
      <c r="H103" s="39"/>
      <c r="I103" s="31" t="s">
        <v>34</v>
      </c>
      <c r="J103" s="35" t="str">
        <f>E26</f>
        <v>Ing. Dana Mlejnková</v>
      </c>
      <c r="K103" s="39"/>
      <c r="L103" s="143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10.32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143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11" customFormat="1" ht="29.28" customHeight="1">
      <c r="A105" s="184"/>
      <c r="B105" s="185"/>
      <c r="C105" s="186" t="s">
        <v>156</v>
      </c>
      <c r="D105" s="187" t="s">
        <v>57</v>
      </c>
      <c r="E105" s="187" t="s">
        <v>53</v>
      </c>
      <c r="F105" s="187" t="s">
        <v>54</v>
      </c>
      <c r="G105" s="187" t="s">
        <v>157</v>
      </c>
      <c r="H105" s="187" t="s">
        <v>158</v>
      </c>
      <c r="I105" s="187" t="s">
        <v>159</v>
      </c>
      <c r="J105" s="187" t="s">
        <v>134</v>
      </c>
      <c r="K105" s="188" t="s">
        <v>160</v>
      </c>
      <c r="L105" s="189"/>
      <c r="M105" s="91" t="s">
        <v>19</v>
      </c>
      <c r="N105" s="92" t="s">
        <v>42</v>
      </c>
      <c r="O105" s="92" t="s">
        <v>161</v>
      </c>
      <c r="P105" s="92" t="s">
        <v>162</v>
      </c>
      <c r="Q105" s="92" t="s">
        <v>163</v>
      </c>
      <c r="R105" s="92" t="s">
        <v>164</v>
      </c>
      <c r="S105" s="92" t="s">
        <v>165</v>
      </c>
      <c r="T105" s="93" t="s">
        <v>166</v>
      </c>
      <c r="U105" s="184"/>
      <c r="V105" s="184"/>
      <c r="W105" s="184"/>
      <c r="X105" s="184"/>
      <c r="Y105" s="184"/>
      <c r="Z105" s="184"/>
      <c r="AA105" s="184"/>
      <c r="AB105" s="184"/>
      <c r="AC105" s="184"/>
      <c r="AD105" s="184"/>
      <c r="AE105" s="184"/>
    </row>
    <row r="106" s="2" customFormat="1" ht="22.8" customHeight="1">
      <c r="A106" s="37"/>
      <c r="B106" s="38"/>
      <c r="C106" s="98" t="s">
        <v>167</v>
      </c>
      <c r="D106" s="39"/>
      <c r="E106" s="39"/>
      <c r="F106" s="39"/>
      <c r="G106" s="39"/>
      <c r="H106" s="39"/>
      <c r="I106" s="39"/>
      <c r="J106" s="190">
        <f>BK106</f>
        <v>0</v>
      </c>
      <c r="K106" s="39"/>
      <c r="L106" s="43"/>
      <c r="M106" s="94"/>
      <c r="N106" s="191"/>
      <c r="O106" s="95"/>
      <c r="P106" s="192">
        <f>P107+P173</f>
        <v>0</v>
      </c>
      <c r="Q106" s="95"/>
      <c r="R106" s="192">
        <f>R107+R173</f>
        <v>74.134034691949992</v>
      </c>
      <c r="S106" s="95"/>
      <c r="T106" s="193">
        <f>T107+T173</f>
        <v>0.063832689999999997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71</v>
      </c>
      <c r="AU106" s="16" t="s">
        <v>135</v>
      </c>
      <c r="BK106" s="194">
        <f>BK107+BK173</f>
        <v>0</v>
      </c>
    </row>
    <row r="107" s="12" customFormat="1" ht="25.92" customHeight="1">
      <c r="A107" s="12"/>
      <c r="B107" s="195"/>
      <c r="C107" s="196"/>
      <c r="D107" s="197" t="s">
        <v>71</v>
      </c>
      <c r="E107" s="198" t="s">
        <v>168</v>
      </c>
      <c r="F107" s="198" t="s">
        <v>169</v>
      </c>
      <c r="G107" s="196"/>
      <c r="H107" s="196"/>
      <c r="I107" s="199"/>
      <c r="J107" s="200">
        <f>BK107</f>
        <v>0</v>
      </c>
      <c r="K107" s="196"/>
      <c r="L107" s="201"/>
      <c r="M107" s="202"/>
      <c r="N107" s="203"/>
      <c r="O107" s="203"/>
      <c r="P107" s="204">
        <f>P108+P111+P117+P136+P144+P149+P156+P161+P164+P167+P170</f>
        <v>0</v>
      </c>
      <c r="Q107" s="203"/>
      <c r="R107" s="204">
        <f>R108+R111+R117+R136+R144+R149+R156+R161+R164+R167+R170</f>
        <v>59.56507675999999</v>
      </c>
      <c r="S107" s="203"/>
      <c r="T107" s="205">
        <f>T108+T111+T117+T136+T144+T149+T156+T161+T164+T167+T170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6" t="s">
        <v>79</v>
      </c>
      <c r="AT107" s="207" t="s">
        <v>71</v>
      </c>
      <c r="AU107" s="207" t="s">
        <v>72</v>
      </c>
      <c r="AY107" s="206" t="s">
        <v>170</v>
      </c>
      <c r="BK107" s="208">
        <f>BK108+BK111+BK117+BK136+BK144+BK149+BK156+BK161+BK164+BK167+BK170</f>
        <v>0</v>
      </c>
    </row>
    <row r="108" s="12" customFormat="1" ht="22.8" customHeight="1">
      <c r="A108" s="12"/>
      <c r="B108" s="195"/>
      <c r="C108" s="196"/>
      <c r="D108" s="197" t="s">
        <v>71</v>
      </c>
      <c r="E108" s="209" t="s">
        <v>432</v>
      </c>
      <c r="F108" s="209" t="s">
        <v>433</v>
      </c>
      <c r="G108" s="196"/>
      <c r="H108" s="196"/>
      <c r="I108" s="199"/>
      <c r="J108" s="210">
        <f>BK108</f>
        <v>0</v>
      </c>
      <c r="K108" s="196"/>
      <c r="L108" s="201"/>
      <c r="M108" s="202"/>
      <c r="N108" s="203"/>
      <c r="O108" s="203"/>
      <c r="P108" s="204">
        <f>SUM(P109:P110)</f>
        <v>0</v>
      </c>
      <c r="Q108" s="203"/>
      <c r="R108" s="204">
        <f>SUM(R109:R110)</f>
        <v>0.0020539999999999998</v>
      </c>
      <c r="S108" s="203"/>
      <c r="T108" s="205">
        <f>SUM(T109:T110)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6" t="s">
        <v>79</v>
      </c>
      <c r="AT108" s="207" t="s">
        <v>71</v>
      </c>
      <c r="AU108" s="207" t="s">
        <v>79</v>
      </c>
      <c r="AY108" s="206" t="s">
        <v>170</v>
      </c>
      <c r="BK108" s="208">
        <f>SUM(BK109:BK110)</f>
        <v>0</v>
      </c>
    </row>
    <row r="109" s="2" customFormat="1" ht="16.5" customHeight="1">
      <c r="A109" s="37"/>
      <c r="B109" s="38"/>
      <c r="C109" s="211" t="s">
        <v>79</v>
      </c>
      <c r="D109" s="211" t="s">
        <v>172</v>
      </c>
      <c r="E109" s="212" t="s">
        <v>434</v>
      </c>
      <c r="F109" s="213" t="s">
        <v>435</v>
      </c>
      <c r="G109" s="214" t="s">
        <v>258</v>
      </c>
      <c r="H109" s="215">
        <v>15.800000000000001</v>
      </c>
      <c r="I109" s="216"/>
      <c r="J109" s="217">
        <f>ROUND(I109*H109,2)</f>
        <v>0</v>
      </c>
      <c r="K109" s="213" t="s">
        <v>176</v>
      </c>
      <c r="L109" s="43"/>
      <c r="M109" s="218" t="s">
        <v>19</v>
      </c>
      <c r="N109" s="219" t="s">
        <v>43</v>
      </c>
      <c r="O109" s="83"/>
      <c r="P109" s="220">
        <f>O109*H109</f>
        <v>0</v>
      </c>
      <c r="Q109" s="220">
        <v>0.00012999999999999999</v>
      </c>
      <c r="R109" s="220">
        <f>Q109*H109</f>
        <v>0.0020539999999999998</v>
      </c>
      <c r="S109" s="220">
        <v>0</v>
      </c>
      <c r="T109" s="221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22" t="s">
        <v>177</v>
      </c>
      <c r="AT109" s="222" t="s">
        <v>172</v>
      </c>
      <c r="AU109" s="222" t="s">
        <v>81</v>
      </c>
      <c r="AY109" s="16" t="s">
        <v>170</v>
      </c>
      <c r="BE109" s="223">
        <f>IF(N109="základní",J109,0)</f>
        <v>0</v>
      </c>
      <c r="BF109" s="223">
        <f>IF(N109="snížená",J109,0)</f>
        <v>0</v>
      </c>
      <c r="BG109" s="223">
        <f>IF(N109="zákl. přenesená",J109,0)</f>
        <v>0</v>
      </c>
      <c r="BH109" s="223">
        <f>IF(N109="sníž. přenesená",J109,0)</f>
        <v>0</v>
      </c>
      <c r="BI109" s="223">
        <f>IF(N109="nulová",J109,0)</f>
        <v>0</v>
      </c>
      <c r="BJ109" s="16" t="s">
        <v>79</v>
      </c>
      <c r="BK109" s="223">
        <f>ROUND(I109*H109,2)</f>
        <v>0</v>
      </c>
      <c r="BL109" s="16" t="s">
        <v>177</v>
      </c>
      <c r="BM109" s="222" t="s">
        <v>436</v>
      </c>
    </row>
    <row r="110" s="2" customFormat="1">
      <c r="A110" s="37"/>
      <c r="B110" s="38"/>
      <c r="C110" s="39"/>
      <c r="D110" s="224" t="s">
        <v>179</v>
      </c>
      <c r="E110" s="39"/>
      <c r="F110" s="225" t="s">
        <v>437</v>
      </c>
      <c r="G110" s="39"/>
      <c r="H110" s="39"/>
      <c r="I110" s="226"/>
      <c r="J110" s="39"/>
      <c r="K110" s="39"/>
      <c r="L110" s="43"/>
      <c r="M110" s="227"/>
      <c r="N110" s="228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179</v>
      </c>
      <c r="AU110" s="16" t="s">
        <v>81</v>
      </c>
    </row>
    <row r="111" s="12" customFormat="1" ht="22.8" customHeight="1">
      <c r="A111" s="12"/>
      <c r="B111" s="195"/>
      <c r="C111" s="196"/>
      <c r="D111" s="197" t="s">
        <v>71</v>
      </c>
      <c r="E111" s="209" t="s">
        <v>206</v>
      </c>
      <c r="F111" s="209" t="s">
        <v>207</v>
      </c>
      <c r="G111" s="196"/>
      <c r="H111" s="196"/>
      <c r="I111" s="199"/>
      <c r="J111" s="210">
        <f>BK111</f>
        <v>0</v>
      </c>
      <c r="K111" s="196"/>
      <c r="L111" s="201"/>
      <c r="M111" s="202"/>
      <c r="N111" s="203"/>
      <c r="O111" s="203"/>
      <c r="P111" s="204">
        <f>SUM(P112:P116)</f>
        <v>0</v>
      </c>
      <c r="Q111" s="203"/>
      <c r="R111" s="204">
        <f>SUM(R112:R116)</f>
        <v>5.0529999999999999</v>
      </c>
      <c r="S111" s="203"/>
      <c r="T111" s="205">
        <f>SUM(T112:T116)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6" t="s">
        <v>79</v>
      </c>
      <c r="AT111" s="207" t="s">
        <v>71</v>
      </c>
      <c r="AU111" s="207" t="s">
        <v>79</v>
      </c>
      <c r="AY111" s="206" t="s">
        <v>170</v>
      </c>
      <c r="BK111" s="208">
        <f>SUM(BK112:BK116)</f>
        <v>0</v>
      </c>
    </row>
    <row r="112" s="2" customFormat="1" ht="24.15" customHeight="1">
      <c r="A112" s="37"/>
      <c r="B112" s="38"/>
      <c r="C112" s="211" t="s">
        <v>81</v>
      </c>
      <c r="D112" s="211" t="s">
        <v>172</v>
      </c>
      <c r="E112" s="212" t="s">
        <v>438</v>
      </c>
      <c r="F112" s="213" t="s">
        <v>439</v>
      </c>
      <c r="G112" s="214" t="s">
        <v>224</v>
      </c>
      <c r="H112" s="215">
        <v>65.484999999999999</v>
      </c>
      <c r="I112" s="216"/>
      <c r="J112" s="217">
        <f>ROUND(I112*H112,2)</f>
        <v>0</v>
      </c>
      <c r="K112" s="213" t="s">
        <v>176</v>
      </c>
      <c r="L112" s="43"/>
      <c r="M112" s="218" t="s">
        <v>19</v>
      </c>
      <c r="N112" s="219" t="s">
        <v>43</v>
      </c>
      <c r="O112" s="83"/>
      <c r="P112" s="220">
        <f>O112*H112</f>
        <v>0</v>
      </c>
      <c r="Q112" s="220">
        <v>0</v>
      </c>
      <c r="R112" s="220">
        <f>Q112*H112</f>
        <v>0</v>
      </c>
      <c r="S112" s="220">
        <v>0</v>
      </c>
      <c r="T112" s="221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22" t="s">
        <v>177</v>
      </c>
      <c r="AT112" s="222" t="s">
        <v>172</v>
      </c>
      <c r="AU112" s="222" t="s">
        <v>81</v>
      </c>
      <c r="AY112" s="16" t="s">
        <v>170</v>
      </c>
      <c r="BE112" s="223">
        <f>IF(N112="základní",J112,0)</f>
        <v>0</v>
      </c>
      <c r="BF112" s="223">
        <f>IF(N112="snížená",J112,0)</f>
        <v>0</v>
      </c>
      <c r="BG112" s="223">
        <f>IF(N112="zákl. přenesená",J112,0)</f>
        <v>0</v>
      </c>
      <c r="BH112" s="223">
        <f>IF(N112="sníž. přenesená",J112,0)</f>
        <v>0</v>
      </c>
      <c r="BI112" s="223">
        <f>IF(N112="nulová",J112,0)</f>
        <v>0</v>
      </c>
      <c r="BJ112" s="16" t="s">
        <v>79</v>
      </c>
      <c r="BK112" s="223">
        <f>ROUND(I112*H112,2)</f>
        <v>0</v>
      </c>
      <c r="BL112" s="16" t="s">
        <v>177</v>
      </c>
      <c r="BM112" s="222" t="s">
        <v>440</v>
      </c>
    </row>
    <row r="113" s="2" customFormat="1">
      <c r="A113" s="37"/>
      <c r="B113" s="38"/>
      <c r="C113" s="39"/>
      <c r="D113" s="224" t="s">
        <v>179</v>
      </c>
      <c r="E113" s="39"/>
      <c r="F113" s="225" t="s">
        <v>441</v>
      </c>
      <c r="G113" s="39"/>
      <c r="H113" s="39"/>
      <c r="I113" s="226"/>
      <c r="J113" s="39"/>
      <c r="K113" s="39"/>
      <c r="L113" s="43"/>
      <c r="M113" s="227"/>
      <c r="N113" s="228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179</v>
      </c>
      <c r="AU113" s="16" t="s">
        <v>81</v>
      </c>
    </row>
    <row r="114" s="2" customFormat="1" ht="24.15" customHeight="1">
      <c r="A114" s="37"/>
      <c r="B114" s="38"/>
      <c r="C114" s="211" t="s">
        <v>187</v>
      </c>
      <c r="D114" s="211" t="s">
        <v>172</v>
      </c>
      <c r="E114" s="212" t="s">
        <v>442</v>
      </c>
      <c r="F114" s="213" t="s">
        <v>443</v>
      </c>
      <c r="G114" s="214" t="s">
        <v>175</v>
      </c>
      <c r="H114" s="215">
        <v>1.7190000000000001</v>
      </c>
      <c r="I114" s="216"/>
      <c r="J114" s="217">
        <f>ROUND(I114*H114,2)</f>
        <v>0</v>
      </c>
      <c r="K114" s="213" t="s">
        <v>176</v>
      </c>
      <c r="L114" s="43"/>
      <c r="M114" s="218" t="s">
        <v>19</v>
      </c>
      <c r="N114" s="219" t="s">
        <v>43</v>
      </c>
      <c r="O114" s="83"/>
      <c r="P114" s="220">
        <f>O114*H114</f>
        <v>0</v>
      </c>
      <c r="Q114" s="220">
        <v>0</v>
      </c>
      <c r="R114" s="220">
        <f>Q114*H114</f>
        <v>0</v>
      </c>
      <c r="S114" s="220">
        <v>0</v>
      </c>
      <c r="T114" s="221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22" t="s">
        <v>177</v>
      </c>
      <c r="AT114" s="222" t="s">
        <v>172</v>
      </c>
      <c r="AU114" s="222" t="s">
        <v>81</v>
      </c>
      <c r="AY114" s="16" t="s">
        <v>170</v>
      </c>
      <c r="BE114" s="223">
        <f>IF(N114="základní",J114,0)</f>
        <v>0</v>
      </c>
      <c r="BF114" s="223">
        <f>IF(N114="snížená",J114,0)</f>
        <v>0</v>
      </c>
      <c r="BG114" s="223">
        <f>IF(N114="zákl. přenesená",J114,0)</f>
        <v>0</v>
      </c>
      <c r="BH114" s="223">
        <f>IF(N114="sníž. přenesená",J114,0)</f>
        <v>0</v>
      </c>
      <c r="BI114" s="223">
        <f>IF(N114="nulová",J114,0)</f>
        <v>0</v>
      </c>
      <c r="BJ114" s="16" t="s">
        <v>79</v>
      </c>
      <c r="BK114" s="223">
        <f>ROUND(I114*H114,2)</f>
        <v>0</v>
      </c>
      <c r="BL114" s="16" t="s">
        <v>177</v>
      </c>
      <c r="BM114" s="222" t="s">
        <v>444</v>
      </c>
    </row>
    <row r="115" s="2" customFormat="1">
      <c r="A115" s="37"/>
      <c r="B115" s="38"/>
      <c r="C115" s="39"/>
      <c r="D115" s="224" t="s">
        <v>179</v>
      </c>
      <c r="E115" s="39"/>
      <c r="F115" s="225" t="s">
        <v>445</v>
      </c>
      <c r="G115" s="39"/>
      <c r="H115" s="39"/>
      <c r="I115" s="226"/>
      <c r="J115" s="39"/>
      <c r="K115" s="39"/>
      <c r="L115" s="43"/>
      <c r="M115" s="227"/>
      <c r="N115" s="228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179</v>
      </c>
      <c r="AU115" s="16" t="s">
        <v>81</v>
      </c>
    </row>
    <row r="116" s="2" customFormat="1" ht="16.5" customHeight="1">
      <c r="A116" s="37"/>
      <c r="B116" s="38"/>
      <c r="C116" s="233" t="s">
        <v>177</v>
      </c>
      <c r="D116" s="233" t="s">
        <v>446</v>
      </c>
      <c r="E116" s="234" t="s">
        <v>447</v>
      </c>
      <c r="F116" s="235" t="s">
        <v>448</v>
      </c>
      <c r="G116" s="236" t="s">
        <v>211</v>
      </c>
      <c r="H116" s="237">
        <v>5.0529999999999999</v>
      </c>
      <c r="I116" s="238"/>
      <c r="J116" s="239">
        <f>ROUND(I116*H116,2)</f>
        <v>0</v>
      </c>
      <c r="K116" s="235" t="s">
        <v>176</v>
      </c>
      <c r="L116" s="240"/>
      <c r="M116" s="241" t="s">
        <v>19</v>
      </c>
      <c r="N116" s="242" t="s">
        <v>43</v>
      </c>
      <c r="O116" s="83"/>
      <c r="P116" s="220">
        <f>O116*H116</f>
        <v>0</v>
      </c>
      <c r="Q116" s="220">
        <v>1</v>
      </c>
      <c r="R116" s="220">
        <f>Q116*H116</f>
        <v>5.0529999999999999</v>
      </c>
      <c r="S116" s="220">
        <v>0</v>
      </c>
      <c r="T116" s="221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22" t="s">
        <v>214</v>
      </c>
      <c r="AT116" s="222" t="s">
        <v>446</v>
      </c>
      <c r="AU116" s="222" t="s">
        <v>81</v>
      </c>
      <c r="AY116" s="16" t="s">
        <v>170</v>
      </c>
      <c r="BE116" s="223">
        <f>IF(N116="základní",J116,0)</f>
        <v>0</v>
      </c>
      <c r="BF116" s="223">
        <f>IF(N116="snížená",J116,0)</f>
        <v>0</v>
      </c>
      <c r="BG116" s="223">
        <f>IF(N116="zákl. přenesená",J116,0)</f>
        <v>0</v>
      </c>
      <c r="BH116" s="223">
        <f>IF(N116="sníž. přenesená",J116,0)</f>
        <v>0</v>
      </c>
      <c r="BI116" s="223">
        <f>IF(N116="nulová",J116,0)</f>
        <v>0</v>
      </c>
      <c r="BJ116" s="16" t="s">
        <v>79</v>
      </c>
      <c r="BK116" s="223">
        <f>ROUND(I116*H116,2)</f>
        <v>0</v>
      </c>
      <c r="BL116" s="16" t="s">
        <v>177</v>
      </c>
      <c r="BM116" s="222" t="s">
        <v>449</v>
      </c>
    </row>
    <row r="117" s="12" customFormat="1" ht="22.8" customHeight="1">
      <c r="A117" s="12"/>
      <c r="B117" s="195"/>
      <c r="C117" s="196"/>
      <c r="D117" s="197" t="s">
        <v>71</v>
      </c>
      <c r="E117" s="209" t="s">
        <v>81</v>
      </c>
      <c r="F117" s="209" t="s">
        <v>450</v>
      </c>
      <c r="G117" s="196"/>
      <c r="H117" s="196"/>
      <c r="I117" s="199"/>
      <c r="J117" s="210">
        <f>BK117</f>
        <v>0</v>
      </c>
      <c r="K117" s="196"/>
      <c r="L117" s="201"/>
      <c r="M117" s="202"/>
      <c r="N117" s="203"/>
      <c r="O117" s="203"/>
      <c r="P117" s="204">
        <f>SUM(P118:P135)</f>
        <v>0</v>
      </c>
      <c r="Q117" s="203"/>
      <c r="R117" s="204">
        <f>SUM(R118:R135)</f>
        <v>40.704448259999992</v>
      </c>
      <c r="S117" s="203"/>
      <c r="T117" s="205">
        <f>SUM(T118:T135)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6" t="s">
        <v>79</v>
      </c>
      <c r="AT117" s="207" t="s">
        <v>71</v>
      </c>
      <c r="AU117" s="207" t="s">
        <v>79</v>
      </c>
      <c r="AY117" s="206" t="s">
        <v>170</v>
      </c>
      <c r="BK117" s="208">
        <f>SUM(BK118:BK135)</f>
        <v>0</v>
      </c>
    </row>
    <row r="118" s="2" customFormat="1" ht="21.75" customHeight="1">
      <c r="A118" s="37"/>
      <c r="B118" s="38"/>
      <c r="C118" s="211" t="s">
        <v>196</v>
      </c>
      <c r="D118" s="211" t="s">
        <v>172</v>
      </c>
      <c r="E118" s="212" t="s">
        <v>451</v>
      </c>
      <c r="F118" s="213" t="s">
        <v>452</v>
      </c>
      <c r="G118" s="214" t="s">
        <v>175</v>
      </c>
      <c r="H118" s="215">
        <v>6.5490000000000004</v>
      </c>
      <c r="I118" s="216"/>
      <c r="J118" s="217">
        <f>ROUND(I118*H118,2)</f>
        <v>0</v>
      </c>
      <c r="K118" s="213" t="s">
        <v>176</v>
      </c>
      <c r="L118" s="43"/>
      <c r="M118" s="218" t="s">
        <v>19</v>
      </c>
      <c r="N118" s="219" t="s">
        <v>43</v>
      </c>
      <c r="O118" s="83"/>
      <c r="P118" s="220">
        <f>O118*H118</f>
        <v>0</v>
      </c>
      <c r="Q118" s="220">
        <v>2.1600000000000001</v>
      </c>
      <c r="R118" s="220">
        <f>Q118*H118</f>
        <v>14.145840000000002</v>
      </c>
      <c r="S118" s="220">
        <v>0</v>
      </c>
      <c r="T118" s="221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22" t="s">
        <v>177</v>
      </c>
      <c r="AT118" s="222" t="s">
        <v>172</v>
      </c>
      <c r="AU118" s="222" t="s">
        <v>81</v>
      </c>
      <c r="AY118" s="16" t="s">
        <v>170</v>
      </c>
      <c r="BE118" s="223">
        <f>IF(N118="základní",J118,0)</f>
        <v>0</v>
      </c>
      <c r="BF118" s="223">
        <f>IF(N118="snížená",J118,0)</f>
        <v>0</v>
      </c>
      <c r="BG118" s="223">
        <f>IF(N118="zákl. přenesená",J118,0)</f>
        <v>0</v>
      </c>
      <c r="BH118" s="223">
        <f>IF(N118="sníž. přenesená",J118,0)</f>
        <v>0</v>
      </c>
      <c r="BI118" s="223">
        <f>IF(N118="nulová",J118,0)</f>
        <v>0</v>
      </c>
      <c r="BJ118" s="16" t="s">
        <v>79</v>
      </c>
      <c r="BK118" s="223">
        <f>ROUND(I118*H118,2)</f>
        <v>0</v>
      </c>
      <c r="BL118" s="16" t="s">
        <v>177</v>
      </c>
      <c r="BM118" s="222" t="s">
        <v>453</v>
      </c>
    </row>
    <row r="119" s="2" customFormat="1">
      <c r="A119" s="37"/>
      <c r="B119" s="38"/>
      <c r="C119" s="39"/>
      <c r="D119" s="224" t="s">
        <v>179</v>
      </c>
      <c r="E119" s="39"/>
      <c r="F119" s="225" t="s">
        <v>454</v>
      </c>
      <c r="G119" s="39"/>
      <c r="H119" s="39"/>
      <c r="I119" s="226"/>
      <c r="J119" s="39"/>
      <c r="K119" s="39"/>
      <c r="L119" s="43"/>
      <c r="M119" s="227"/>
      <c r="N119" s="228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179</v>
      </c>
      <c r="AU119" s="16" t="s">
        <v>81</v>
      </c>
    </row>
    <row r="120" s="2" customFormat="1" ht="16.5" customHeight="1">
      <c r="A120" s="37"/>
      <c r="B120" s="38"/>
      <c r="C120" s="211" t="s">
        <v>201</v>
      </c>
      <c r="D120" s="211" t="s">
        <v>172</v>
      </c>
      <c r="E120" s="212" t="s">
        <v>455</v>
      </c>
      <c r="F120" s="213" t="s">
        <v>456</v>
      </c>
      <c r="G120" s="214" t="s">
        <v>175</v>
      </c>
      <c r="H120" s="215">
        <v>0.78600000000000003</v>
      </c>
      <c r="I120" s="216"/>
      <c r="J120" s="217">
        <f>ROUND(I120*H120,2)</f>
        <v>0</v>
      </c>
      <c r="K120" s="213" t="s">
        <v>176</v>
      </c>
      <c r="L120" s="43"/>
      <c r="M120" s="218" t="s">
        <v>19</v>
      </c>
      <c r="N120" s="219" t="s">
        <v>43</v>
      </c>
      <c r="O120" s="83"/>
      <c r="P120" s="220">
        <f>O120*H120</f>
        <v>0</v>
      </c>
      <c r="Q120" s="220">
        <v>2.3010199999999998</v>
      </c>
      <c r="R120" s="220">
        <f>Q120*H120</f>
        <v>1.80860172</v>
      </c>
      <c r="S120" s="220">
        <v>0</v>
      </c>
      <c r="T120" s="221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22" t="s">
        <v>177</v>
      </c>
      <c r="AT120" s="222" t="s">
        <v>172</v>
      </c>
      <c r="AU120" s="222" t="s">
        <v>81</v>
      </c>
      <c r="AY120" s="16" t="s">
        <v>170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6" t="s">
        <v>79</v>
      </c>
      <c r="BK120" s="223">
        <f>ROUND(I120*H120,2)</f>
        <v>0</v>
      </c>
      <c r="BL120" s="16" t="s">
        <v>177</v>
      </c>
      <c r="BM120" s="222" t="s">
        <v>457</v>
      </c>
    </row>
    <row r="121" s="2" customFormat="1">
      <c r="A121" s="37"/>
      <c r="B121" s="38"/>
      <c r="C121" s="39"/>
      <c r="D121" s="224" t="s">
        <v>179</v>
      </c>
      <c r="E121" s="39"/>
      <c r="F121" s="225" t="s">
        <v>458</v>
      </c>
      <c r="G121" s="39"/>
      <c r="H121" s="39"/>
      <c r="I121" s="226"/>
      <c r="J121" s="39"/>
      <c r="K121" s="39"/>
      <c r="L121" s="43"/>
      <c r="M121" s="227"/>
      <c r="N121" s="228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179</v>
      </c>
      <c r="AU121" s="16" t="s">
        <v>81</v>
      </c>
    </row>
    <row r="122" s="2" customFormat="1" ht="21.75" customHeight="1">
      <c r="A122" s="37"/>
      <c r="B122" s="38"/>
      <c r="C122" s="211" t="s">
        <v>208</v>
      </c>
      <c r="D122" s="211" t="s">
        <v>172</v>
      </c>
      <c r="E122" s="212" t="s">
        <v>459</v>
      </c>
      <c r="F122" s="213" t="s">
        <v>460</v>
      </c>
      <c r="G122" s="214" t="s">
        <v>175</v>
      </c>
      <c r="H122" s="215">
        <v>9.8230000000000004</v>
      </c>
      <c r="I122" s="216"/>
      <c r="J122" s="217">
        <f>ROUND(I122*H122,2)</f>
        <v>0</v>
      </c>
      <c r="K122" s="213" t="s">
        <v>176</v>
      </c>
      <c r="L122" s="43"/>
      <c r="M122" s="218" t="s">
        <v>19</v>
      </c>
      <c r="N122" s="219" t="s">
        <v>43</v>
      </c>
      <c r="O122" s="83"/>
      <c r="P122" s="220">
        <f>O122*H122</f>
        <v>0</v>
      </c>
      <c r="Q122" s="220">
        <v>2.3010199999999998</v>
      </c>
      <c r="R122" s="220">
        <f>Q122*H122</f>
        <v>22.602919459999999</v>
      </c>
      <c r="S122" s="220">
        <v>0</v>
      </c>
      <c r="T122" s="221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2" t="s">
        <v>177</v>
      </c>
      <c r="AT122" s="222" t="s">
        <v>172</v>
      </c>
      <c r="AU122" s="222" t="s">
        <v>81</v>
      </c>
      <c r="AY122" s="16" t="s">
        <v>170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6" t="s">
        <v>79</v>
      </c>
      <c r="BK122" s="223">
        <f>ROUND(I122*H122,2)</f>
        <v>0</v>
      </c>
      <c r="BL122" s="16" t="s">
        <v>177</v>
      </c>
      <c r="BM122" s="222" t="s">
        <v>461</v>
      </c>
    </row>
    <row r="123" s="2" customFormat="1">
      <c r="A123" s="37"/>
      <c r="B123" s="38"/>
      <c r="C123" s="39"/>
      <c r="D123" s="224" t="s">
        <v>179</v>
      </c>
      <c r="E123" s="39"/>
      <c r="F123" s="225" t="s">
        <v>462</v>
      </c>
      <c r="G123" s="39"/>
      <c r="H123" s="39"/>
      <c r="I123" s="226"/>
      <c r="J123" s="39"/>
      <c r="K123" s="39"/>
      <c r="L123" s="43"/>
      <c r="M123" s="227"/>
      <c r="N123" s="228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179</v>
      </c>
      <c r="AU123" s="16" t="s">
        <v>81</v>
      </c>
    </row>
    <row r="124" s="2" customFormat="1" ht="16.5" customHeight="1">
      <c r="A124" s="37"/>
      <c r="B124" s="38"/>
      <c r="C124" s="211" t="s">
        <v>214</v>
      </c>
      <c r="D124" s="211" t="s">
        <v>172</v>
      </c>
      <c r="E124" s="212" t="s">
        <v>463</v>
      </c>
      <c r="F124" s="213" t="s">
        <v>464</v>
      </c>
      <c r="G124" s="214" t="s">
        <v>224</v>
      </c>
      <c r="H124" s="215">
        <v>2.5979999999999999</v>
      </c>
      <c r="I124" s="216"/>
      <c r="J124" s="217">
        <f>ROUND(I124*H124,2)</f>
        <v>0</v>
      </c>
      <c r="K124" s="213" t="s">
        <v>176</v>
      </c>
      <c r="L124" s="43"/>
      <c r="M124" s="218" t="s">
        <v>19</v>
      </c>
      <c r="N124" s="219" t="s">
        <v>43</v>
      </c>
      <c r="O124" s="83"/>
      <c r="P124" s="220">
        <f>O124*H124</f>
        <v>0</v>
      </c>
      <c r="Q124" s="220">
        <v>0.0029399999999999999</v>
      </c>
      <c r="R124" s="220">
        <f>Q124*H124</f>
        <v>0.0076381199999999991</v>
      </c>
      <c r="S124" s="220">
        <v>0</v>
      </c>
      <c r="T124" s="221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2" t="s">
        <v>177</v>
      </c>
      <c r="AT124" s="222" t="s">
        <v>172</v>
      </c>
      <c r="AU124" s="222" t="s">
        <v>81</v>
      </c>
      <c r="AY124" s="16" t="s">
        <v>170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6" t="s">
        <v>79</v>
      </c>
      <c r="BK124" s="223">
        <f>ROUND(I124*H124,2)</f>
        <v>0</v>
      </c>
      <c r="BL124" s="16" t="s">
        <v>177</v>
      </c>
      <c r="BM124" s="222" t="s">
        <v>465</v>
      </c>
    </row>
    <row r="125" s="2" customFormat="1">
      <c r="A125" s="37"/>
      <c r="B125" s="38"/>
      <c r="C125" s="39"/>
      <c r="D125" s="224" t="s">
        <v>179</v>
      </c>
      <c r="E125" s="39"/>
      <c r="F125" s="225" t="s">
        <v>466</v>
      </c>
      <c r="G125" s="39"/>
      <c r="H125" s="39"/>
      <c r="I125" s="226"/>
      <c r="J125" s="39"/>
      <c r="K125" s="39"/>
      <c r="L125" s="43"/>
      <c r="M125" s="227"/>
      <c r="N125" s="228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179</v>
      </c>
      <c r="AU125" s="16" t="s">
        <v>81</v>
      </c>
    </row>
    <row r="126" s="2" customFormat="1" ht="16.5" customHeight="1">
      <c r="A126" s="37"/>
      <c r="B126" s="38"/>
      <c r="C126" s="211" t="s">
        <v>221</v>
      </c>
      <c r="D126" s="211" t="s">
        <v>172</v>
      </c>
      <c r="E126" s="212" t="s">
        <v>467</v>
      </c>
      <c r="F126" s="213" t="s">
        <v>468</v>
      </c>
      <c r="G126" s="214" t="s">
        <v>224</v>
      </c>
      <c r="H126" s="215">
        <v>2.5979999999999999</v>
      </c>
      <c r="I126" s="216"/>
      <c r="J126" s="217">
        <f>ROUND(I126*H126,2)</f>
        <v>0</v>
      </c>
      <c r="K126" s="213" t="s">
        <v>176</v>
      </c>
      <c r="L126" s="43"/>
      <c r="M126" s="218" t="s">
        <v>19</v>
      </c>
      <c r="N126" s="219" t="s">
        <v>43</v>
      </c>
      <c r="O126" s="83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2" t="s">
        <v>177</v>
      </c>
      <c r="AT126" s="222" t="s">
        <v>172</v>
      </c>
      <c r="AU126" s="222" t="s">
        <v>81</v>
      </c>
      <c r="AY126" s="16" t="s">
        <v>170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79</v>
      </c>
      <c r="BK126" s="223">
        <f>ROUND(I126*H126,2)</f>
        <v>0</v>
      </c>
      <c r="BL126" s="16" t="s">
        <v>177</v>
      </c>
      <c r="BM126" s="222" t="s">
        <v>469</v>
      </c>
    </row>
    <row r="127" s="2" customFormat="1">
      <c r="A127" s="37"/>
      <c r="B127" s="38"/>
      <c r="C127" s="39"/>
      <c r="D127" s="224" t="s">
        <v>179</v>
      </c>
      <c r="E127" s="39"/>
      <c r="F127" s="225" t="s">
        <v>470</v>
      </c>
      <c r="G127" s="39"/>
      <c r="H127" s="39"/>
      <c r="I127" s="226"/>
      <c r="J127" s="39"/>
      <c r="K127" s="39"/>
      <c r="L127" s="43"/>
      <c r="M127" s="227"/>
      <c r="N127" s="228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179</v>
      </c>
      <c r="AU127" s="16" t="s">
        <v>81</v>
      </c>
    </row>
    <row r="128" s="2" customFormat="1" ht="16.5" customHeight="1">
      <c r="A128" s="37"/>
      <c r="B128" s="38"/>
      <c r="C128" s="211" t="s">
        <v>229</v>
      </c>
      <c r="D128" s="211" t="s">
        <v>172</v>
      </c>
      <c r="E128" s="212" t="s">
        <v>471</v>
      </c>
      <c r="F128" s="213" t="s">
        <v>472</v>
      </c>
      <c r="G128" s="214" t="s">
        <v>211</v>
      </c>
      <c r="H128" s="215">
        <v>0.317</v>
      </c>
      <c r="I128" s="216"/>
      <c r="J128" s="217">
        <f>ROUND(I128*H128,2)</f>
        <v>0</v>
      </c>
      <c r="K128" s="213" t="s">
        <v>176</v>
      </c>
      <c r="L128" s="43"/>
      <c r="M128" s="218" t="s">
        <v>19</v>
      </c>
      <c r="N128" s="219" t="s">
        <v>43</v>
      </c>
      <c r="O128" s="83"/>
      <c r="P128" s="220">
        <f>O128*H128</f>
        <v>0</v>
      </c>
      <c r="Q128" s="220">
        <v>1.06277</v>
      </c>
      <c r="R128" s="220">
        <f>Q128*H128</f>
        <v>0.33689808999999998</v>
      </c>
      <c r="S128" s="220">
        <v>0</v>
      </c>
      <c r="T128" s="22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2" t="s">
        <v>177</v>
      </c>
      <c r="AT128" s="222" t="s">
        <v>172</v>
      </c>
      <c r="AU128" s="222" t="s">
        <v>81</v>
      </c>
      <c r="AY128" s="16" t="s">
        <v>170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79</v>
      </c>
      <c r="BK128" s="223">
        <f>ROUND(I128*H128,2)</f>
        <v>0</v>
      </c>
      <c r="BL128" s="16" t="s">
        <v>177</v>
      </c>
      <c r="BM128" s="222" t="s">
        <v>473</v>
      </c>
    </row>
    <row r="129" s="2" customFormat="1">
      <c r="A129" s="37"/>
      <c r="B129" s="38"/>
      <c r="C129" s="39"/>
      <c r="D129" s="224" t="s">
        <v>179</v>
      </c>
      <c r="E129" s="39"/>
      <c r="F129" s="225" t="s">
        <v>474</v>
      </c>
      <c r="G129" s="39"/>
      <c r="H129" s="39"/>
      <c r="I129" s="226"/>
      <c r="J129" s="39"/>
      <c r="K129" s="39"/>
      <c r="L129" s="43"/>
      <c r="M129" s="227"/>
      <c r="N129" s="228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179</v>
      </c>
      <c r="AU129" s="16" t="s">
        <v>81</v>
      </c>
    </row>
    <row r="130" s="2" customFormat="1" ht="16.5" customHeight="1">
      <c r="A130" s="37"/>
      <c r="B130" s="38"/>
      <c r="C130" s="211" t="s">
        <v>236</v>
      </c>
      <c r="D130" s="211" t="s">
        <v>172</v>
      </c>
      <c r="E130" s="212" t="s">
        <v>475</v>
      </c>
      <c r="F130" s="213" t="s">
        <v>476</v>
      </c>
      <c r="G130" s="214" t="s">
        <v>175</v>
      </c>
      <c r="H130" s="215">
        <v>0.78000000000000003</v>
      </c>
      <c r="I130" s="216"/>
      <c r="J130" s="217">
        <f>ROUND(I130*H130,2)</f>
        <v>0</v>
      </c>
      <c r="K130" s="213" t="s">
        <v>176</v>
      </c>
      <c r="L130" s="43"/>
      <c r="M130" s="218" t="s">
        <v>19</v>
      </c>
      <c r="N130" s="219" t="s">
        <v>43</v>
      </c>
      <c r="O130" s="83"/>
      <c r="P130" s="220">
        <f>O130*H130</f>
        <v>0</v>
      </c>
      <c r="Q130" s="220">
        <v>2.3010199999999998</v>
      </c>
      <c r="R130" s="220">
        <f>Q130*H130</f>
        <v>1.7947956000000001</v>
      </c>
      <c r="S130" s="220">
        <v>0</v>
      </c>
      <c r="T130" s="22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2" t="s">
        <v>177</v>
      </c>
      <c r="AT130" s="222" t="s">
        <v>172</v>
      </c>
      <c r="AU130" s="222" t="s">
        <v>81</v>
      </c>
      <c r="AY130" s="16" t="s">
        <v>170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6" t="s">
        <v>79</v>
      </c>
      <c r="BK130" s="223">
        <f>ROUND(I130*H130,2)</f>
        <v>0</v>
      </c>
      <c r="BL130" s="16" t="s">
        <v>177</v>
      </c>
      <c r="BM130" s="222" t="s">
        <v>477</v>
      </c>
    </row>
    <row r="131" s="2" customFormat="1">
      <c r="A131" s="37"/>
      <c r="B131" s="38"/>
      <c r="C131" s="39"/>
      <c r="D131" s="224" t="s">
        <v>179</v>
      </c>
      <c r="E131" s="39"/>
      <c r="F131" s="225" t="s">
        <v>478</v>
      </c>
      <c r="G131" s="39"/>
      <c r="H131" s="39"/>
      <c r="I131" s="226"/>
      <c r="J131" s="39"/>
      <c r="K131" s="39"/>
      <c r="L131" s="43"/>
      <c r="M131" s="227"/>
      <c r="N131" s="228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179</v>
      </c>
      <c r="AU131" s="16" t="s">
        <v>81</v>
      </c>
    </row>
    <row r="132" s="2" customFormat="1" ht="16.5" customHeight="1">
      <c r="A132" s="37"/>
      <c r="B132" s="38"/>
      <c r="C132" s="211" t="s">
        <v>8</v>
      </c>
      <c r="D132" s="211" t="s">
        <v>172</v>
      </c>
      <c r="E132" s="212" t="s">
        <v>479</v>
      </c>
      <c r="F132" s="213" t="s">
        <v>480</v>
      </c>
      <c r="G132" s="214" t="s">
        <v>224</v>
      </c>
      <c r="H132" s="215">
        <v>2.883</v>
      </c>
      <c r="I132" s="216"/>
      <c r="J132" s="217">
        <f>ROUND(I132*H132,2)</f>
        <v>0</v>
      </c>
      <c r="K132" s="213" t="s">
        <v>176</v>
      </c>
      <c r="L132" s="43"/>
      <c r="M132" s="218" t="s">
        <v>19</v>
      </c>
      <c r="N132" s="219" t="s">
        <v>43</v>
      </c>
      <c r="O132" s="83"/>
      <c r="P132" s="220">
        <f>O132*H132</f>
        <v>0</v>
      </c>
      <c r="Q132" s="220">
        <v>0.0026900000000000001</v>
      </c>
      <c r="R132" s="220">
        <f>Q132*H132</f>
        <v>0.0077552700000000007</v>
      </c>
      <c r="S132" s="220">
        <v>0</v>
      </c>
      <c r="T132" s="22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2" t="s">
        <v>177</v>
      </c>
      <c r="AT132" s="222" t="s">
        <v>172</v>
      </c>
      <c r="AU132" s="222" t="s">
        <v>81</v>
      </c>
      <c r="AY132" s="16" t="s">
        <v>170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6" t="s">
        <v>79</v>
      </c>
      <c r="BK132" s="223">
        <f>ROUND(I132*H132,2)</f>
        <v>0</v>
      </c>
      <c r="BL132" s="16" t="s">
        <v>177</v>
      </c>
      <c r="BM132" s="222" t="s">
        <v>481</v>
      </c>
    </row>
    <row r="133" s="2" customFormat="1">
      <c r="A133" s="37"/>
      <c r="B133" s="38"/>
      <c r="C133" s="39"/>
      <c r="D133" s="224" t="s">
        <v>179</v>
      </c>
      <c r="E133" s="39"/>
      <c r="F133" s="225" t="s">
        <v>482</v>
      </c>
      <c r="G133" s="39"/>
      <c r="H133" s="39"/>
      <c r="I133" s="226"/>
      <c r="J133" s="39"/>
      <c r="K133" s="39"/>
      <c r="L133" s="43"/>
      <c r="M133" s="227"/>
      <c r="N133" s="228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179</v>
      </c>
      <c r="AU133" s="16" t="s">
        <v>81</v>
      </c>
    </row>
    <row r="134" s="2" customFormat="1" ht="16.5" customHeight="1">
      <c r="A134" s="37"/>
      <c r="B134" s="38"/>
      <c r="C134" s="211" t="s">
        <v>245</v>
      </c>
      <c r="D134" s="211" t="s">
        <v>172</v>
      </c>
      <c r="E134" s="212" t="s">
        <v>483</v>
      </c>
      <c r="F134" s="213" t="s">
        <v>484</v>
      </c>
      <c r="G134" s="214" t="s">
        <v>224</v>
      </c>
      <c r="H134" s="215">
        <v>2.883</v>
      </c>
      <c r="I134" s="216"/>
      <c r="J134" s="217">
        <f>ROUND(I134*H134,2)</f>
        <v>0</v>
      </c>
      <c r="K134" s="213" t="s">
        <v>176</v>
      </c>
      <c r="L134" s="43"/>
      <c r="M134" s="218" t="s">
        <v>19</v>
      </c>
      <c r="N134" s="219" t="s">
        <v>43</v>
      </c>
      <c r="O134" s="83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2" t="s">
        <v>177</v>
      </c>
      <c r="AT134" s="222" t="s">
        <v>172</v>
      </c>
      <c r="AU134" s="222" t="s">
        <v>81</v>
      </c>
      <c r="AY134" s="16" t="s">
        <v>170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6" t="s">
        <v>79</v>
      </c>
      <c r="BK134" s="223">
        <f>ROUND(I134*H134,2)</f>
        <v>0</v>
      </c>
      <c r="BL134" s="16" t="s">
        <v>177</v>
      </c>
      <c r="BM134" s="222" t="s">
        <v>485</v>
      </c>
    </row>
    <row r="135" s="2" customFormat="1">
      <c r="A135" s="37"/>
      <c r="B135" s="38"/>
      <c r="C135" s="39"/>
      <c r="D135" s="224" t="s">
        <v>179</v>
      </c>
      <c r="E135" s="39"/>
      <c r="F135" s="225" t="s">
        <v>486</v>
      </c>
      <c r="G135" s="39"/>
      <c r="H135" s="39"/>
      <c r="I135" s="226"/>
      <c r="J135" s="39"/>
      <c r="K135" s="39"/>
      <c r="L135" s="43"/>
      <c r="M135" s="227"/>
      <c r="N135" s="228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179</v>
      </c>
      <c r="AU135" s="16" t="s">
        <v>81</v>
      </c>
    </row>
    <row r="136" s="12" customFormat="1" ht="22.8" customHeight="1">
      <c r="A136" s="12"/>
      <c r="B136" s="195"/>
      <c r="C136" s="196"/>
      <c r="D136" s="197" t="s">
        <v>71</v>
      </c>
      <c r="E136" s="209" t="s">
        <v>177</v>
      </c>
      <c r="F136" s="209" t="s">
        <v>487</v>
      </c>
      <c r="G136" s="196"/>
      <c r="H136" s="196"/>
      <c r="I136" s="199"/>
      <c r="J136" s="210">
        <f>BK136</f>
        <v>0</v>
      </c>
      <c r="K136" s="196"/>
      <c r="L136" s="201"/>
      <c r="M136" s="202"/>
      <c r="N136" s="203"/>
      <c r="O136" s="203"/>
      <c r="P136" s="204">
        <f>SUM(P137:P143)</f>
        <v>0</v>
      </c>
      <c r="Q136" s="203"/>
      <c r="R136" s="204">
        <f>SUM(R137:R143)</f>
        <v>0.39824249999999994</v>
      </c>
      <c r="S136" s="203"/>
      <c r="T136" s="205">
        <f>SUM(T137:T143)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6" t="s">
        <v>79</v>
      </c>
      <c r="AT136" s="207" t="s">
        <v>71</v>
      </c>
      <c r="AU136" s="207" t="s">
        <v>79</v>
      </c>
      <c r="AY136" s="206" t="s">
        <v>170</v>
      </c>
      <c r="BK136" s="208">
        <f>SUM(BK137:BK143)</f>
        <v>0</v>
      </c>
    </row>
    <row r="137" s="2" customFormat="1" ht="24.15" customHeight="1">
      <c r="A137" s="37"/>
      <c r="B137" s="38"/>
      <c r="C137" s="211" t="s">
        <v>250</v>
      </c>
      <c r="D137" s="211" t="s">
        <v>172</v>
      </c>
      <c r="E137" s="212" t="s">
        <v>488</v>
      </c>
      <c r="F137" s="213" t="s">
        <v>489</v>
      </c>
      <c r="G137" s="214" t="s">
        <v>265</v>
      </c>
      <c r="H137" s="215">
        <v>4</v>
      </c>
      <c r="I137" s="216"/>
      <c r="J137" s="217">
        <f>ROUND(I137*H137,2)</f>
        <v>0</v>
      </c>
      <c r="K137" s="213" t="s">
        <v>176</v>
      </c>
      <c r="L137" s="43"/>
      <c r="M137" s="218" t="s">
        <v>19</v>
      </c>
      <c r="N137" s="219" t="s">
        <v>43</v>
      </c>
      <c r="O137" s="83"/>
      <c r="P137" s="220">
        <f>O137*H137</f>
        <v>0</v>
      </c>
      <c r="Q137" s="220">
        <v>0.058999999999999997</v>
      </c>
      <c r="R137" s="220">
        <f>Q137*H137</f>
        <v>0.23599999999999999</v>
      </c>
      <c r="S137" s="220">
        <v>0</v>
      </c>
      <c r="T137" s="22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2" t="s">
        <v>177</v>
      </c>
      <c r="AT137" s="222" t="s">
        <v>172</v>
      </c>
      <c r="AU137" s="222" t="s">
        <v>81</v>
      </c>
      <c r="AY137" s="16" t="s">
        <v>170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79</v>
      </c>
      <c r="BK137" s="223">
        <f>ROUND(I137*H137,2)</f>
        <v>0</v>
      </c>
      <c r="BL137" s="16" t="s">
        <v>177</v>
      </c>
      <c r="BM137" s="222" t="s">
        <v>490</v>
      </c>
    </row>
    <row r="138" s="2" customFormat="1">
      <c r="A138" s="37"/>
      <c r="B138" s="38"/>
      <c r="C138" s="39"/>
      <c r="D138" s="224" t="s">
        <v>179</v>
      </c>
      <c r="E138" s="39"/>
      <c r="F138" s="225" t="s">
        <v>491</v>
      </c>
      <c r="G138" s="39"/>
      <c r="H138" s="39"/>
      <c r="I138" s="226"/>
      <c r="J138" s="39"/>
      <c r="K138" s="39"/>
      <c r="L138" s="43"/>
      <c r="M138" s="227"/>
      <c r="N138" s="228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179</v>
      </c>
      <c r="AU138" s="16" t="s">
        <v>81</v>
      </c>
    </row>
    <row r="139" s="2" customFormat="1" ht="24.15" customHeight="1">
      <c r="A139" s="37"/>
      <c r="B139" s="38"/>
      <c r="C139" s="211" t="s">
        <v>255</v>
      </c>
      <c r="D139" s="211" t="s">
        <v>172</v>
      </c>
      <c r="E139" s="212" t="s">
        <v>492</v>
      </c>
      <c r="F139" s="213" t="s">
        <v>493</v>
      </c>
      <c r="G139" s="214" t="s">
        <v>258</v>
      </c>
      <c r="H139" s="215">
        <v>1.45</v>
      </c>
      <c r="I139" s="216"/>
      <c r="J139" s="217">
        <f>ROUND(I139*H139,2)</f>
        <v>0</v>
      </c>
      <c r="K139" s="213" t="s">
        <v>176</v>
      </c>
      <c r="L139" s="43"/>
      <c r="M139" s="218" t="s">
        <v>19</v>
      </c>
      <c r="N139" s="219" t="s">
        <v>43</v>
      </c>
      <c r="O139" s="83"/>
      <c r="P139" s="220">
        <f>O139*H139</f>
        <v>0</v>
      </c>
      <c r="Q139" s="220">
        <v>0.03465</v>
      </c>
      <c r="R139" s="220">
        <f>Q139*H139</f>
        <v>0.050242499999999995</v>
      </c>
      <c r="S139" s="220">
        <v>0</v>
      </c>
      <c r="T139" s="22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2" t="s">
        <v>177</v>
      </c>
      <c r="AT139" s="222" t="s">
        <v>172</v>
      </c>
      <c r="AU139" s="222" t="s">
        <v>81</v>
      </c>
      <c r="AY139" s="16" t="s">
        <v>170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6" t="s">
        <v>79</v>
      </c>
      <c r="BK139" s="223">
        <f>ROUND(I139*H139,2)</f>
        <v>0</v>
      </c>
      <c r="BL139" s="16" t="s">
        <v>177</v>
      </c>
      <c r="BM139" s="222" t="s">
        <v>494</v>
      </c>
    </row>
    <row r="140" s="2" customFormat="1">
      <c r="A140" s="37"/>
      <c r="B140" s="38"/>
      <c r="C140" s="39"/>
      <c r="D140" s="224" t="s">
        <v>179</v>
      </c>
      <c r="E140" s="39"/>
      <c r="F140" s="225" t="s">
        <v>495</v>
      </c>
      <c r="G140" s="39"/>
      <c r="H140" s="39"/>
      <c r="I140" s="226"/>
      <c r="J140" s="39"/>
      <c r="K140" s="39"/>
      <c r="L140" s="43"/>
      <c r="M140" s="227"/>
      <c r="N140" s="228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179</v>
      </c>
      <c r="AU140" s="16" t="s">
        <v>81</v>
      </c>
    </row>
    <row r="141" s="2" customFormat="1" ht="16.5" customHeight="1">
      <c r="A141" s="37"/>
      <c r="B141" s="38"/>
      <c r="C141" s="233" t="s">
        <v>181</v>
      </c>
      <c r="D141" s="233" t="s">
        <v>446</v>
      </c>
      <c r="E141" s="234" t="s">
        <v>496</v>
      </c>
      <c r="F141" s="235" t="s">
        <v>497</v>
      </c>
      <c r="G141" s="236" t="s">
        <v>265</v>
      </c>
      <c r="H141" s="237">
        <v>1</v>
      </c>
      <c r="I141" s="238"/>
      <c r="J141" s="239">
        <f>ROUND(I141*H141,2)</f>
        <v>0</v>
      </c>
      <c r="K141" s="235" t="s">
        <v>176</v>
      </c>
      <c r="L141" s="240"/>
      <c r="M141" s="241" t="s">
        <v>19</v>
      </c>
      <c r="N141" s="242" t="s">
        <v>43</v>
      </c>
      <c r="O141" s="83"/>
      <c r="P141" s="220">
        <f>O141*H141</f>
        <v>0</v>
      </c>
      <c r="Q141" s="220">
        <v>0.112</v>
      </c>
      <c r="R141" s="220">
        <f>Q141*H141</f>
        <v>0.112</v>
      </c>
      <c r="S141" s="220">
        <v>0</v>
      </c>
      <c r="T141" s="22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2" t="s">
        <v>214</v>
      </c>
      <c r="AT141" s="222" t="s">
        <v>446</v>
      </c>
      <c r="AU141" s="222" t="s">
        <v>81</v>
      </c>
      <c r="AY141" s="16" t="s">
        <v>170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6" t="s">
        <v>79</v>
      </c>
      <c r="BK141" s="223">
        <f>ROUND(I141*H141,2)</f>
        <v>0</v>
      </c>
      <c r="BL141" s="16" t="s">
        <v>177</v>
      </c>
      <c r="BM141" s="222" t="s">
        <v>498</v>
      </c>
    </row>
    <row r="142" s="2" customFormat="1" ht="16.5" customHeight="1">
      <c r="A142" s="37"/>
      <c r="B142" s="38"/>
      <c r="C142" s="211" t="s">
        <v>206</v>
      </c>
      <c r="D142" s="211" t="s">
        <v>172</v>
      </c>
      <c r="E142" s="212" t="s">
        <v>499</v>
      </c>
      <c r="F142" s="213" t="s">
        <v>500</v>
      </c>
      <c r="G142" s="214" t="s">
        <v>175</v>
      </c>
      <c r="H142" s="215">
        <v>0.68799999999999994</v>
      </c>
      <c r="I142" s="216"/>
      <c r="J142" s="217">
        <f>ROUND(I142*H142,2)</f>
        <v>0</v>
      </c>
      <c r="K142" s="213" t="s">
        <v>176</v>
      </c>
      <c r="L142" s="43"/>
      <c r="M142" s="218" t="s">
        <v>19</v>
      </c>
      <c r="N142" s="219" t="s">
        <v>43</v>
      </c>
      <c r="O142" s="83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2" t="s">
        <v>177</v>
      </c>
      <c r="AT142" s="222" t="s">
        <v>172</v>
      </c>
      <c r="AU142" s="222" t="s">
        <v>81</v>
      </c>
      <c r="AY142" s="16" t="s">
        <v>170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79</v>
      </c>
      <c r="BK142" s="223">
        <f>ROUND(I142*H142,2)</f>
        <v>0</v>
      </c>
      <c r="BL142" s="16" t="s">
        <v>177</v>
      </c>
      <c r="BM142" s="222" t="s">
        <v>501</v>
      </c>
    </row>
    <row r="143" s="2" customFormat="1">
      <c r="A143" s="37"/>
      <c r="B143" s="38"/>
      <c r="C143" s="39"/>
      <c r="D143" s="224" t="s">
        <v>179</v>
      </c>
      <c r="E143" s="39"/>
      <c r="F143" s="225" t="s">
        <v>502</v>
      </c>
      <c r="G143" s="39"/>
      <c r="H143" s="39"/>
      <c r="I143" s="226"/>
      <c r="J143" s="39"/>
      <c r="K143" s="39"/>
      <c r="L143" s="43"/>
      <c r="M143" s="227"/>
      <c r="N143" s="228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179</v>
      </c>
      <c r="AU143" s="16" t="s">
        <v>81</v>
      </c>
    </row>
    <row r="144" s="12" customFormat="1" ht="22.8" customHeight="1">
      <c r="A144" s="12"/>
      <c r="B144" s="195"/>
      <c r="C144" s="196"/>
      <c r="D144" s="197" t="s">
        <v>71</v>
      </c>
      <c r="E144" s="209" t="s">
        <v>503</v>
      </c>
      <c r="F144" s="209" t="s">
        <v>504</v>
      </c>
      <c r="G144" s="196"/>
      <c r="H144" s="196"/>
      <c r="I144" s="199"/>
      <c r="J144" s="210">
        <f>BK144</f>
        <v>0</v>
      </c>
      <c r="K144" s="196"/>
      <c r="L144" s="201"/>
      <c r="M144" s="202"/>
      <c r="N144" s="203"/>
      <c r="O144" s="203"/>
      <c r="P144" s="204">
        <f>SUM(P145:P148)</f>
        <v>0</v>
      </c>
      <c r="Q144" s="203"/>
      <c r="R144" s="204">
        <f>SUM(R145:R148)</f>
        <v>4.1124689999999999</v>
      </c>
      <c r="S144" s="203"/>
      <c r="T144" s="205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6" t="s">
        <v>79</v>
      </c>
      <c r="AT144" s="207" t="s">
        <v>71</v>
      </c>
      <c r="AU144" s="207" t="s">
        <v>79</v>
      </c>
      <c r="AY144" s="206" t="s">
        <v>170</v>
      </c>
      <c r="BK144" s="208">
        <f>SUM(BK145:BK148)</f>
        <v>0</v>
      </c>
    </row>
    <row r="145" s="2" customFormat="1" ht="24.15" customHeight="1">
      <c r="A145" s="37"/>
      <c r="B145" s="38"/>
      <c r="C145" s="211" t="s">
        <v>274</v>
      </c>
      <c r="D145" s="211" t="s">
        <v>172</v>
      </c>
      <c r="E145" s="212" t="s">
        <v>505</v>
      </c>
      <c r="F145" s="213" t="s">
        <v>506</v>
      </c>
      <c r="G145" s="214" t="s">
        <v>224</v>
      </c>
      <c r="H145" s="215">
        <v>125.925</v>
      </c>
      <c r="I145" s="216"/>
      <c r="J145" s="217">
        <f>ROUND(I145*H145,2)</f>
        <v>0</v>
      </c>
      <c r="K145" s="213" t="s">
        <v>176</v>
      </c>
      <c r="L145" s="43"/>
      <c r="M145" s="218" t="s">
        <v>19</v>
      </c>
      <c r="N145" s="219" t="s">
        <v>43</v>
      </c>
      <c r="O145" s="83"/>
      <c r="P145" s="220">
        <f>O145*H145</f>
        <v>0</v>
      </c>
      <c r="Q145" s="220">
        <v>0.010200000000000001</v>
      </c>
      <c r="R145" s="220">
        <f>Q145*H145</f>
        <v>1.284435</v>
      </c>
      <c r="S145" s="220">
        <v>0</v>
      </c>
      <c r="T145" s="22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2" t="s">
        <v>177</v>
      </c>
      <c r="AT145" s="222" t="s">
        <v>172</v>
      </c>
      <c r="AU145" s="222" t="s">
        <v>81</v>
      </c>
      <c r="AY145" s="16" t="s">
        <v>170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79</v>
      </c>
      <c r="BK145" s="223">
        <f>ROUND(I145*H145,2)</f>
        <v>0</v>
      </c>
      <c r="BL145" s="16" t="s">
        <v>177</v>
      </c>
      <c r="BM145" s="222" t="s">
        <v>507</v>
      </c>
    </row>
    <row r="146" s="2" customFormat="1">
      <c r="A146" s="37"/>
      <c r="B146" s="38"/>
      <c r="C146" s="39"/>
      <c r="D146" s="224" t="s">
        <v>179</v>
      </c>
      <c r="E146" s="39"/>
      <c r="F146" s="225" t="s">
        <v>508</v>
      </c>
      <c r="G146" s="39"/>
      <c r="H146" s="39"/>
      <c r="I146" s="226"/>
      <c r="J146" s="39"/>
      <c r="K146" s="39"/>
      <c r="L146" s="43"/>
      <c r="M146" s="227"/>
      <c r="N146" s="228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179</v>
      </c>
      <c r="AU146" s="16" t="s">
        <v>81</v>
      </c>
    </row>
    <row r="147" s="2" customFormat="1" ht="24.15" customHeight="1">
      <c r="A147" s="37"/>
      <c r="B147" s="38"/>
      <c r="C147" s="211" t="s">
        <v>279</v>
      </c>
      <c r="D147" s="211" t="s">
        <v>172</v>
      </c>
      <c r="E147" s="212" t="s">
        <v>509</v>
      </c>
      <c r="F147" s="213" t="s">
        <v>510</v>
      </c>
      <c r="G147" s="214" t="s">
        <v>224</v>
      </c>
      <c r="H147" s="215">
        <v>136.62000000000001</v>
      </c>
      <c r="I147" s="216"/>
      <c r="J147" s="217">
        <f>ROUND(I147*H147,2)</f>
        <v>0</v>
      </c>
      <c r="K147" s="213" t="s">
        <v>176</v>
      </c>
      <c r="L147" s="43"/>
      <c r="M147" s="218" t="s">
        <v>19</v>
      </c>
      <c r="N147" s="219" t="s">
        <v>43</v>
      </c>
      <c r="O147" s="83"/>
      <c r="P147" s="220">
        <f>O147*H147</f>
        <v>0</v>
      </c>
      <c r="Q147" s="220">
        <v>0.0207</v>
      </c>
      <c r="R147" s="220">
        <f>Q147*H147</f>
        <v>2.8280340000000002</v>
      </c>
      <c r="S147" s="220">
        <v>0</v>
      </c>
      <c r="T147" s="22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2" t="s">
        <v>177</v>
      </c>
      <c r="AT147" s="222" t="s">
        <v>172</v>
      </c>
      <c r="AU147" s="222" t="s">
        <v>81</v>
      </c>
      <c r="AY147" s="16" t="s">
        <v>170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6" t="s">
        <v>79</v>
      </c>
      <c r="BK147" s="223">
        <f>ROUND(I147*H147,2)</f>
        <v>0</v>
      </c>
      <c r="BL147" s="16" t="s">
        <v>177</v>
      </c>
      <c r="BM147" s="222" t="s">
        <v>511</v>
      </c>
    </row>
    <row r="148" s="2" customFormat="1">
      <c r="A148" s="37"/>
      <c r="B148" s="38"/>
      <c r="C148" s="39"/>
      <c r="D148" s="224" t="s">
        <v>179</v>
      </c>
      <c r="E148" s="39"/>
      <c r="F148" s="225" t="s">
        <v>512</v>
      </c>
      <c r="G148" s="39"/>
      <c r="H148" s="39"/>
      <c r="I148" s="226"/>
      <c r="J148" s="39"/>
      <c r="K148" s="39"/>
      <c r="L148" s="43"/>
      <c r="M148" s="227"/>
      <c r="N148" s="228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179</v>
      </c>
      <c r="AU148" s="16" t="s">
        <v>81</v>
      </c>
    </row>
    <row r="149" s="12" customFormat="1" ht="22.8" customHeight="1">
      <c r="A149" s="12"/>
      <c r="B149" s="195"/>
      <c r="C149" s="196"/>
      <c r="D149" s="197" t="s">
        <v>71</v>
      </c>
      <c r="E149" s="209" t="s">
        <v>513</v>
      </c>
      <c r="F149" s="209" t="s">
        <v>514</v>
      </c>
      <c r="G149" s="196"/>
      <c r="H149" s="196"/>
      <c r="I149" s="199"/>
      <c r="J149" s="210">
        <f>BK149</f>
        <v>0</v>
      </c>
      <c r="K149" s="196"/>
      <c r="L149" s="201"/>
      <c r="M149" s="202"/>
      <c r="N149" s="203"/>
      <c r="O149" s="203"/>
      <c r="P149" s="204">
        <f>SUM(P150:P155)</f>
        <v>0</v>
      </c>
      <c r="Q149" s="203"/>
      <c r="R149" s="204">
        <f>SUM(R150:R155)</f>
        <v>9.0599459999999983</v>
      </c>
      <c r="S149" s="203"/>
      <c r="T149" s="205">
        <f>SUM(T150:T155)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6" t="s">
        <v>79</v>
      </c>
      <c r="AT149" s="207" t="s">
        <v>71</v>
      </c>
      <c r="AU149" s="207" t="s">
        <v>79</v>
      </c>
      <c r="AY149" s="206" t="s">
        <v>170</v>
      </c>
      <c r="BK149" s="208">
        <f>SUM(BK150:BK155)</f>
        <v>0</v>
      </c>
    </row>
    <row r="150" s="2" customFormat="1" ht="16.5" customHeight="1">
      <c r="A150" s="37"/>
      <c r="B150" s="38"/>
      <c r="C150" s="211" t="s">
        <v>284</v>
      </c>
      <c r="D150" s="211" t="s">
        <v>172</v>
      </c>
      <c r="E150" s="212" t="s">
        <v>515</v>
      </c>
      <c r="F150" s="213" t="s">
        <v>516</v>
      </c>
      <c r="G150" s="214" t="s">
        <v>224</v>
      </c>
      <c r="H150" s="215">
        <v>72.799999999999997</v>
      </c>
      <c r="I150" s="216"/>
      <c r="J150" s="217">
        <f>ROUND(I150*H150,2)</f>
        <v>0</v>
      </c>
      <c r="K150" s="213" t="s">
        <v>176</v>
      </c>
      <c r="L150" s="43"/>
      <c r="M150" s="218" t="s">
        <v>19</v>
      </c>
      <c r="N150" s="219" t="s">
        <v>43</v>
      </c>
      <c r="O150" s="83"/>
      <c r="P150" s="220">
        <f>O150*H150</f>
        <v>0</v>
      </c>
      <c r="Q150" s="220">
        <v>0.10199999999999999</v>
      </c>
      <c r="R150" s="220">
        <f>Q150*H150</f>
        <v>7.4255999999999993</v>
      </c>
      <c r="S150" s="220">
        <v>0</v>
      </c>
      <c r="T150" s="22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2" t="s">
        <v>177</v>
      </c>
      <c r="AT150" s="222" t="s">
        <v>172</v>
      </c>
      <c r="AU150" s="222" t="s">
        <v>81</v>
      </c>
      <c r="AY150" s="16" t="s">
        <v>170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6" t="s">
        <v>79</v>
      </c>
      <c r="BK150" s="223">
        <f>ROUND(I150*H150,2)</f>
        <v>0</v>
      </c>
      <c r="BL150" s="16" t="s">
        <v>177</v>
      </c>
      <c r="BM150" s="222" t="s">
        <v>517</v>
      </c>
    </row>
    <row r="151" s="2" customFormat="1">
      <c r="A151" s="37"/>
      <c r="B151" s="38"/>
      <c r="C151" s="39"/>
      <c r="D151" s="224" t="s">
        <v>179</v>
      </c>
      <c r="E151" s="39"/>
      <c r="F151" s="225" t="s">
        <v>518</v>
      </c>
      <c r="G151" s="39"/>
      <c r="H151" s="39"/>
      <c r="I151" s="226"/>
      <c r="J151" s="39"/>
      <c r="K151" s="39"/>
      <c r="L151" s="43"/>
      <c r="M151" s="227"/>
      <c r="N151" s="228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179</v>
      </c>
      <c r="AU151" s="16" t="s">
        <v>81</v>
      </c>
    </row>
    <row r="152" s="2" customFormat="1" ht="24.15" customHeight="1">
      <c r="A152" s="37"/>
      <c r="B152" s="38"/>
      <c r="C152" s="211" t="s">
        <v>7</v>
      </c>
      <c r="D152" s="211" t="s">
        <v>172</v>
      </c>
      <c r="E152" s="212" t="s">
        <v>519</v>
      </c>
      <c r="F152" s="213" t="s">
        <v>520</v>
      </c>
      <c r="G152" s="214" t="s">
        <v>224</v>
      </c>
      <c r="H152" s="215">
        <v>130.97</v>
      </c>
      <c r="I152" s="216"/>
      <c r="J152" s="217">
        <f>ROUND(I152*H152,2)</f>
        <v>0</v>
      </c>
      <c r="K152" s="213" t="s">
        <v>176</v>
      </c>
      <c r="L152" s="43"/>
      <c r="M152" s="218" t="s">
        <v>19</v>
      </c>
      <c r="N152" s="219" t="s">
        <v>43</v>
      </c>
      <c r="O152" s="83"/>
      <c r="P152" s="220">
        <f>O152*H152</f>
        <v>0</v>
      </c>
      <c r="Q152" s="220">
        <v>0.010200000000000001</v>
      </c>
      <c r="R152" s="220">
        <f>Q152*H152</f>
        <v>1.3358940000000001</v>
      </c>
      <c r="S152" s="220">
        <v>0</v>
      </c>
      <c r="T152" s="22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2" t="s">
        <v>177</v>
      </c>
      <c r="AT152" s="222" t="s">
        <v>172</v>
      </c>
      <c r="AU152" s="222" t="s">
        <v>81</v>
      </c>
      <c r="AY152" s="16" t="s">
        <v>170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6" t="s">
        <v>79</v>
      </c>
      <c r="BK152" s="223">
        <f>ROUND(I152*H152,2)</f>
        <v>0</v>
      </c>
      <c r="BL152" s="16" t="s">
        <v>177</v>
      </c>
      <c r="BM152" s="222" t="s">
        <v>521</v>
      </c>
    </row>
    <row r="153" s="2" customFormat="1">
      <c r="A153" s="37"/>
      <c r="B153" s="38"/>
      <c r="C153" s="39"/>
      <c r="D153" s="224" t="s">
        <v>179</v>
      </c>
      <c r="E153" s="39"/>
      <c r="F153" s="225" t="s">
        <v>522</v>
      </c>
      <c r="G153" s="39"/>
      <c r="H153" s="39"/>
      <c r="I153" s="226"/>
      <c r="J153" s="39"/>
      <c r="K153" s="39"/>
      <c r="L153" s="43"/>
      <c r="M153" s="227"/>
      <c r="N153" s="228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179</v>
      </c>
      <c r="AU153" s="16" t="s">
        <v>81</v>
      </c>
    </row>
    <row r="154" s="2" customFormat="1" ht="24.15" customHeight="1">
      <c r="A154" s="37"/>
      <c r="B154" s="38"/>
      <c r="C154" s="211" t="s">
        <v>293</v>
      </c>
      <c r="D154" s="211" t="s">
        <v>172</v>
      </c>
      <c r="E154" s="212" t="s">
        <v>519</v>
      </c>
      <c r="F154" s="213" t="s">
        <v>520</v>
      </c>
      <c r="G154" s="214" t="s">
        <v>224</v>
      </c>
      <c r="H154" s="215">
        <v>29.260000000000002</v>
      </c>
      <c r="I154" s="216"/>
      <c r="J154" s="217">
        <f>ROUND(I154*H154,2)</f>
        <v>0</v>
      </c>
      <c r="K154" s="213" t="s">
        <v>176</v>
      </c>
      <c r="L154" s="43"/>
      <c r="M154" s="218" t="s">
        <v>19</v>
      </c>
      <c r="N154" s="219" t="s">
        <v>43</v>
      </c>
      <c r="O154" s="83"/>
      <c r="P154" s="220">
        <f>O154*H154</f>
        <v>0</v>
      </c>
      <c r="Q154" s="220">
        <v>0.010200000000000001</v>
      </c>
      <c r="R154" s="220">
        <f>Q154*H154</f>
        <v>0.29845200000000005</v>
      </c>
      <c r="S154" s="220">
        <v>0</v>
      </c>
      <c r="T154" s="22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2" t="s">
        <v>177</v>
      </c>
      <c r="AT154" s="222" t="s">
        <v>172</v>
      </c>
      <c r="AU154" s="222" t="s">
        <v>81</v>
      </c>
      <c r="AY154" s="16" t="s">
        <v>170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6" t="s">
        <v>79</v>
      </c>
      <c r="BK154" s="223">
        <f>ROUND(I154*H154,2)</f>
        <v>0</v>
      </c>
      <c r="BL154" s="16" t="s">
        <v>177</v>
      </c>
      <c r="BM154" s="222" t="s">
        <v>523</v>
      </c>
    </row>
    <row r="155" s="2" customFormat="1">
      <c r="A155" s="37"/>
      <c r="B155" s="38"/>
      <c r="C155" s="39"/>
      <c r="D155" s="224" t="s">
        <v>179</v>
      </c>
      <c r="E155" s="39"/>
      <c r="F155" s="225" t="s">
        <v>522</v>
      </c>
      <c r="G155" s="39"/>
      <c r="H155" s="39"/>
      <c r="I155" s="226"/>
      <c r="J155" s="39"/>
      <c r="K155" s="39"/>
      <c r="L155" s="43"/>
      <c r="M155" s="227"/>
      <c r="N155" s="228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179</v>
      </c>
      <c r="AU155" s="16" t="s">
        <v>81</v>
      </c>
    </row>
    <row r="156" s="12" customFormat="1" ht="22.8" customHeight="1">
      <c r="A156" s="12"/>
      <c r="B156" s="195"/>
      <c r="C156" s="196"/>
      <c r="D156" s="197" t="s">
        <v>71</v>
      </c>
      <c r="E156" s="209" t="s">
        <v>524</v>
      </c>
      <c r="F156" s="209" t="s">
        <v>525</v>
      </c>
      <c r="G156" s="196"/>
      <c r="H156" s="196"/>
      <c r="I156" s="199"/>
      <c r="J156" s="210">
        <f>BK156</f>
        <v>0</v>
      </c>
      <c r="K156" s="196"/>
      <c r="L156" s="201"/>
      <c r="M156" s="202"/>
      <c r="N156" s="203"/>
      <c r="O156" s="203"/>
      <c r="P156" s="204">
        <f>SUM(P157:P160)</f>
        <v>0</v>
      </c>
      <c r="Q156" s="203"/>
      <c r="R156" s="204">
        <f>SUM(R157:R160)</f>
        <v>0.21266700000000002</v>
      </c>
      <c r="S156" s="203"/>
      <c r="T156" s="205">
        <f>SUM(T157:T160)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6" t="s">
        <v>79</v>
      </c>
      <c r="AT156" s="207" t="s">
        <v>71</v>
      </c>
      <c r="AU156" s="207" t="s">
        <v>79</v>
      </c>
      <c r="AY156" s="206" t="s">
        <v>170</v>
      </c>
      <c r="BK156" s="208">
        <f>SUM(BK157:BK160)</f>
        <v>0</v>
      </c>
    </row>
    <row r="157" s="2" customFormat="1" ht="16.5" customHeight="1">
      <c r="A157" s="37"/>
      <c r="B157" s="38"/>
      <c r="C157" s="211" t="s">
        <v>298</v>
      </c>
      <c r="D157" s="211" t="s">
        <v>172</v>
      </c>
      <c r="E157" s="212" t="s">
        <v>526</v>
      </c>
      <c r="F157" s="213" t="s">
        <v>527</v>
      </c>
      <c r="G157" s="214" t="s">
        <v>224</v>
      </c>
      <c r="H157" s="215">
        <v>7.79</v>
      </c>
      <c r="I157" s="216"/>
      <c r="J157" s="217">
        <f>ROUND(I157*H157,2)</f>
        <v>0</v>
      </c>
      <c r="K157" s="213" t="s">
        <v>176</v>
      </c>
      <c r="L157" s="43"/>
      <c r="M157" s="218" t="s">
        <v>19</v>
      </c>
      <c r="N157" s="219" t="s">
        <v>43</v>
      </c>
      <c r="O157" s="83"/>
      <c r="P157" s="220">
        <f>O157*H157</f>
        <v>0</v>
      </c>
      <c r="Q157" s="220">
        <v>0.027300000000000001</v>
      </c>
      <c r="R157" s="220">
        <f>Q157*H157</f>
        <v>0.21266700000000002</v>
      </c>
      <c r="S157" s="220">
        <v>0</v>
      </c>
      <c r="T157" s="22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2" t="s">
        <v>177</v>
      </c>
      <c r="AT157" s="222" t="s">
        <v>172</v>
      </c>
      <c r="AU157" s="222" t="s">
        <v>81</v>
      </c>
      <c r="AY157" s="16" t="s">
        <v>170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6" t="s">
        <v>79</v>
      </c>
      <c r="BK157" s="223">
        <f>ROUND(I157*H157,2)</f>
        <v>0</v>
      </c>
      <c r="BL157" s="16" t="s">
        <v>177</v>
      </c>
      <c r="BM157" s="222" t="s">
        <v>528</v>
      </c>
    </row>
    <row r="158" s="2" customFormat="1">
      <c r="A158" s="37"/>
      <c r="B158" s="38"/>
      <c r="C158" s="39"/>
      <c r="D158" s="224" t="s">
        <v>179</v>
      </c>
      <c r="E158" s="39"/>
      <c r="F158" s="225" t="s">
        <v>529</v>
      </c>
      <c r="G158" s="39"/>
      <c r="H158" s="39"/>
      <c r="I158" s="226"/>
      <c r="J158" s="39"/>
      <c r="K158" s="39"/>
      <c r="L158" s="43"/>
      <c r="M158" s="227"/>
      <c r="N158" s="228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179</v>
      </c>
      <c r="AU158" s="16" t="s">
        <v>81</v>
      </c>
    </row>
    <row r="159" s="2" customFormat="1" ht="16.5" customHeight="1">
      <c r="A159" s="37"/>
      <c r="B159" s="38"/>
      <c r="C159" s="211" t="s">
        <v>303</v>
      </c>
      <c r="D159" s="211" t="s">
        <v>172</v>
      </c>
      <c r="E159" s="212" t="s">
        <v>530</v>
      </c>
      <c r="F159" s="213" t="s">
        <v>531</v>
      </c>
      <c r="G159" s="214" t="s">
        <v>224</v>
      </c>
      <c r="H159" s="215">
        <v>7.79</v>
      </c>
      <c r="I159" s="216"/>
      <c r="J159" s="217">
        <f>ROUND(I159*H159,2)</f>
        <v>0</v>
      </c>
      <c r="K159" s="213" t="s">
        <v>176</v>
      </c>
      <c r="L159" s="43"/>
      <c r="M159" s="218" t="s">
        <v>19</v>
      </c>
      <c r="N159" s="219" t="s">
        <v>43</v>
      </c>
      <c r="O159" s="83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2" t="s">
        <v>177</v>
      </c>
      <c r="AT159" s="222" t="s">
        <v>172</v>
      </c>
      <c r="AU159" s="222" t="s">
        <v>81</v>
      </c>
      <c r="AY159" s="16" t="s">
        <v>170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6" t="s">
        <v>79</v>
      </c>
      <c r="BK159" s="223">
        <f>ROUND(I159*H159,2)</f>
        <v>0</v>
      </c>
      <c r="BL159" s="16" t="s">
        <v>177</v>
      </c>
      <c r="BM159" s="222" t="s">
        <v>532</v>
      </c>
    </row>
    <row r="160" s="2" customFormat="1">
      <c r="A160" s="37"/>
      <c r="B160" s="38"/>
      <c r="C160" s="39"/>
      <c r="D160" s="224" t="s">
        <v>179</v>
      </c>
      <c r="E160" s="39"/>
      <c r="F160" s="225" t="s">
        <v>533</v>
      </c>
      <c r="G160" s="39"/>
      <c r="H160" s="39"/>
      <c r="I160" s="226"/>
      <c r="J160" s="39"/>
      <c r="K160" s="39"/>
      <c r="L160" s="43"/>
      <c r="M160" s="227"/>
      <c r="N160" s="228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179</v>
      </c>
      <c r="AU160" s="16" t="s">
        <v>81</v>
      </c>
    </row>
    <row r="161" s="12" customFormat="1" ht="22.8" customHeight="1">
      <c r="A161" s="12"/>
      <c r="B161" s="195"/>
      <c r="C161" s="196"/>
      <c r="D161" s="197" t="s">
        <v>71</v>
      </c>
      <c r="E161" s="209" t="s">
        <v>214</v>
      </c>
      <c r="F161" s="209" t="s">
        <v>534</v>
      </c>
      <c r="G161" s="196"/>
      <c r="H161" s="196"/>
      <c r="I161" s="199"/>
      <c r="J161" s="210">
        <f>BK161</f>
        <v>0</v>
      </c>
      <c r="K161" s="196"/>
      <c r="L161" s="201"/>
      <c r="M161" s="202"/>
      <c r="N161" s="203"/>
      <c r="O161" s="203"/>
      <c r="P161" s="204">
        <f>SUM(P162:P163)</f>
        <v>0</v>
      </c>
      <c r="Q161" s="203"/>
      <c r="R161" s="204">
        <f>SUM(R162:R163)</f>
        <v>0.0017874999999999998</v>
      </c>
      <c r="S161" s="203"/>
      <c r="T161" s="205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6" t="s">
        <v>79</v>
      </c>
      <c r="AT161" s="207" t="s">
        <v>71</v>
      </c>
      <c r="AU161" s="207" t="s">
        <v>79</v>
      </c>
      <c r="AY161" s="206" t="s">
        <v>170</v>
      </c>
      <c r="BK161" s="208">
        <f>SUM(BK162:BK163)</f>
        <v>0</v>
      </c>
    </row>
    <row r="162" s="2" customFormat="1" ht="16.5" customHeight="1">
      <c r="A162" s="37"/>
      <c r="B162" s="38"/>
      <c r="C162" s="211" t="s">
        <v>307</v>
      </c>
      <c r="D162" s="211" t="s">
        <v>172</v>
      </c>
      <c r="E162" s="212" t="s">
        <v>434</v>
      </c>
      <c r="F162" s="213" t="s">
        <v>435</v>
      </c>
      <c r="G162" s="214" t="s">
        <v>258</v>
      </c>
      <c r="H162" s="215">
        <v>13.75</v>
      </c>
      <c r="I162" s="216"/>
      <c r="J162" s="217">
        <f>ROUND(I162*H162,2)</f>
        <v>0</v>
      </c>
      <c r="K162" s="213" t="s">
        <v>176</v>
      </c>
      <c r="L162" s="43"/>
      <c r="M162" s="218" t="s">
        <v>19</v>
      </c>
      <c r="N162" s="219" t="s">
        <v>43</v>
      </c>
      <c r="O162" s="83"/>
      <c r="P162" s="220">
        <f>O162*H162</f>
        <v>0</v>
      </c>
      <c r="Q162" s="220">
        <v>0.00012999999999999999</v>
      </c>
      <c r="R162" s="220">
        <f>Q162*H162</f>
        <v>0.0017874999999999998</v>
      </c>
      <c r="S162" s="220">
        <v>0</v>
      </c>
      <c r="T162" s="22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2" t="s">
        <v>177</v>
      </c>
      <c r="AT162" s="222" t="s">
        <v>172</v>
      </c>
      <c r="AU162" s="222" t="s">
        <v>81</v>
      </c>
      <c r="AY162" s="16" t="s">
        <v>170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6" t="s">
        <v>79</v>
      </c>
      <c r="BK162" s="223">
        <f>ROUND(I162*H162,2)</f>
        <v>0</v>
      </c>
      <c r="BL162" s="16" t="s">
        <v>177</v>
      </c>
      <c r="BM162" s="222" t="s">
        <v>535</v>
      </c>
    </row>
    <row r="163" s="2" customFormat="1">
      <c r="A163" s="37"/>
      <c r="B163" s="38"/>
      <c r="C163" s="39"/>
      <c r="D163" s="224" t="s">
        <v>179</v>
      </c>
      <c r="E163" s="39"/>
      <c r="F163" s="225" t="s">
        <v>437</v>
      </c>
      <c r="G163" s="39"/>
      <c r="H163" s="39"/>
      <c r="I163" s="226"/>
      <c r="J163" s="39"/>
      <c r="K163" s="39"/>
      <c r="L163" s="43"/>
      <c r="M163" s="227"/>
      <c r="N163" s="228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179</v>
      </c>
      <c r="AU163" s="16" t="s">
        <v>81</v>
      </c>
    </row>
    <row r="164" s="12" customFormat="1" ht="22.8" customHeight="1">
      <c r="A164" s="12"/>
      <c r="B164" s="195"/>
      <c r="C164" s="196"/>
      <c r="D164" s="197" t="s">
        <v>71</v>
      </c>
      <c r="E164" s="209" t="s">
        <v>219</v>
      </c>
      <c r="F164" s="209" t="s">
        <v>220</v>
      </c>
      <c r="G164" s="196"/>
      <c r="H164" s="196"/>
      <c r="I164" s="199"/>
      <c r="J164" s="210">
        <f>BK164</f>
        <v>0</v>
      </c>
      <c r="K164" s="196"/>
      <c r="L164" s="201"/>
      <c r="M164" s="202"/>
      <c r="N164" s="203"/>
      <c r="O164" s="203"/>
      <c r="P164" s="204">
        <f>SUM(P165:P166)</f>
        <v>0</v>
      </c>
      <c r="Q164" s="203"/>
      <c r="R164" s="204">
        <f>SUM(R165:R166)</f>
        <v>0.017188499999999999</v>
      </c>
      <c r="S164" s="203"/>
      <c r="T164" s="205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6" t="s">
        <v>79</v>
      </c>
      <c r="AT164" s="207" t="s">
        <v>71</v>
      </c>
      <c r="AU164" s="207" t="s">
        <v>79</v>
      </c>
      <c r="AY164" s="206" t="s">
        <v>170</v>
      </c>
      <c r="BK164" s="208">
        <f>SUM(BK165:BK166)</f>
        <v>0</v>
      </c>
    </row>
    <row r="165" s="2" customFormat="1" ht="24.15" customHeight="1">
      <c r="A165" s="37"/>
      <c r="B165" s="38"/>
      <c r="C165" s="211" t="s">
        <v>312</v>
      </c>
      <c r="D165" s="211" t="s">
        <v>172</v>
      </c>
      <c r="E165" s="212" t="s">
        <v>222</v>
      </c>
      <c r="F165" s="213" t="s">
        <v>223</v>
      </c>
      <c r="G165" s="214" t="s">
        <v>224</v>
      </c>
      <c r="H165" s="215">
        <v>81.849999999999994</v>
      </c>
      <c r="I165" s="216"/>
      <c r="J165" s="217">
        <f>ROUND(I165*H165,2)</f>
        <v>0</v>
      </c>
      <c r="K165" s="213" t="s">
        <v>176</v>
      </c>
      <c r="L165" s="43"/>
      <c r="M165" s="218" t="s">
        <v>19</v>
      </c>
      <c r="N165" s="219" t="s">
        <v>43</v>
      </c>
      <c r="O165" s="83"/>
      <c r="P165" s="220">
        <f>O165*H165</f>
        <v>0</v>
      </c>
      <c r="Q165" s="220">
        <v>0.00021000000000000001</v>
      </c>
      <c r="R165" s="220">
        <f>Q165*H165</f>
        <v>0.017188499999999999</v>
      </c>
      <c r="S165" s="220">
        <v>0</v>
      </c>
      <c r="T165" s="22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2" t="s">
        <v>177</v>
      </c>
      <c r="AT165" s="222" t="s">
        <v>172</v>
      </c>
      <c r="AU165" s="222" t="s">
        <v>81</v>
      </c>
      <c r="AY165" s="16" t="s">
        <v>170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6" t="s">
        <v>79</v>
      </c>
      <c r="BK165" s="223">
        <f>ROUND(I165*H165,2)</f>
        <v>0</v>
      </c>
      <c r="BL165" s="16" t="s">
        <v>177</v>
      </c>
      <c r="BM165" s="222" t="s">
        <v>536</v>
      </c>
    </row>
    <row r="166" s="2" customFormat="1">
      <c r="A166" s="37"/>
      <c r="B166" s="38"/>
      <c r="C166" s="39"/>
      <c r="D166" s="224" t="s">
        <v>179</v>
      </c>
      <c r="E166" s="39"/>
      <c r="F166" s="225" t="s">
        <v>226</v>
      </c>
      <c r="G166" s="39"/>
      <c r="H166" s="39"/>
      <c r="I166" s="226"/>
      <c r="J166" s="39"/>
      <c r="K166" s="39"/>
      <c r="L166" s="43"/>
      <c r="M166" s="227"/>
      <c r="N166" s="228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179</v>
      </c>
      <c r="AU166" s="16" t="s">
        <v>81</v>
      </c>
    </row>
    <row r="167" s="12" customFormat="1" ht="22.8" customHeight="1">
      <c r="A167" s="12"/>
      <c r="B167" s="195"/>
      <c r="C167" s="196"/>
      <c r="D167" s="197" t="s">
        <v>71</v>
      </c>
      <c r="E167" s="209" t="s">
        <v>537</v>
      </c>
      <c r="F167" s="209" t="s">
        <v>538</v>
      </c>
      <c r="G167" s="196"/>
      <c r="H167" s="196"/>
      <c r="I167" s="199"/>
      <c r="J167" s="210">
        <f>BK167</f>
        <v>0</v>
      </c>
      <c r="K167" s="196"/>
      <c r="L167" s="201"/>
      <c r="M167" s="202"/>
      <c r="N167" s="203"/>
      <c r="O167" s="203"/>
      <c r="P167" s="204">
        <f>SUM(P168:P169)</f>
        <v>0</v>
      </c>
      <c r="Q167" s="203"/>
      <c r="R167" s="204">
        <f>SUM(R168:R169)</f>
        <v>0.003274</v>
      </c>
      <c r="S167" s="203"/>
      <c r="T167" s="205">
        <f>SUM(T168:T169)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6" t="s">
        <v>79</v>
      </c>
      <c r="AT167" s="207" t="s">
        <v>71</v>
      </c>
      <c r="AU167" s="207" t="s">
        <v>79</v>
      </c>
      <c r="AY167" s="206" t="s">
        <v>170</v>
      </c>
      <c r="BK167" s="208">
        <f>SUM(BK168:BK169)</f>
        <v>0</v>
      </c>
    </row>
    <row r="168" s="2" customFormat="1" ht="24.15" customHeight="1">
      <c r="A168" s="37"/>
      <c r="B168" s="38"/>
      <c r="C168" s="211" t="s">
        <v>319</v>
      </c>
      <c r="D168" s="211" t="s">
        <v>172</v>
      </c>
      <c r="E168" s="212" t="s">
        <v>539</v>
      </c>
      <c r="F168" s="213" t="s">
        <v>540</v>
      </c>
      <c r="G168" s="214" t="s">
        <v>224</v>
      </c>
      <c r="H168" s="215">
        <v>81.849999999999994</v>
      </c>
      <c r="I168" s="216"/>
      <c r="J168" s="217">
        <f>ROUND(I168*H168,2)</f>
        <v>0</v>
      </c>
      <c r="K168" s="213" t="s">
        <v>176</v>
      </c>
      <c r="L168" s="43"/>
      <c r="M168" s="218" t="s">
        <v>19</v>
      </c>
      <c r="N168" s="219" t="s">
        <v>43</v>
      </c>
      <c r="O168" s="83"/>
      <c r="P168" s="220">
        <f>O168*H168</f>
        <v>0</v>
      </c>
      <c r="Q168" s="220">
        <v>4.0000000000000003E-05</v>
      </c>
      <c r="R168" s="220">
        <f>Q168*H168</f>
        <v>0.003274</v>
      </c>
      <c r="S168" s="220">
        <v>0</v>
      </c>
      <c r="T168" s="22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2" t="s">
        <v>177</v>
      </c>
      <c r="AT168" s="222" t="s">
        <v>172</v>
      </c>
      <c r="AU168" s="222" t="s">
        <v>81</v>
      </c>
      <c r="AY168" s="16" t="s">
        <v>170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6" t="s">
        <v>79</v>
      </c>
      <c r="BK168" s="223">
        <f>ROUND(I168*H168,2)</f>
        <v>0</v>
      </c>
      <c r="BL168" s="16" t="s">
        <v>177</v>
      </c>
      <c r="BM168" s="222" t="s">
        <v>541</v>
      </c>
    </row>
    <row r="169" s="2" customFormat="1">
      <c r="A169" s="37"/>
      <c r="B169" s="38"/>
      <c r="C169" s="39"/>
      <c r="D169" s="224" t="s">
        <v>179</v>
      </c>
      <c r="E169" s="39"/>
      <c r="F169" s="225" t="s">
        <v>542</v>
      </c>
      <c r="G169" s="39"/>
      <c r="H169" s="39"/>
      <c r="I169" s="226"/>
      <c r="J169" s="39"/>
      <c r="K169" s="39"/>
      <c r="L169" s="43"/>
      <c r="M169" s="227"/>
      <c r="N169" s="228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179</v>
      </c>
      <c r="AU169" s="16" t="s">
        <v>81</v>
      </c>
    </row>
    <row r="170" s="12" customFormat="1" ht="22.8" customHeight="1">
      <c r="A170" s="12"/>
      <c r="B170" s="195"/>
      <c r="C170" s="196"/>
      <c r="D170" s="197" t="s">
        <v>71</v>
      </c>
      <c r="E170" s="209" t="s">
        <v>317</v>
      </c>
      <c r="F170" s="209" t="s">
        <v>318</v>
      </c>
      <c r="G170" s="196"/>
      <c r="H170" s="196"/>
      <c r="I170" s="199"/>
      <c r="J170" s="210">
        <f>BK170</f>
        <v>0</v>
      </c>
      <c r="K170" s="196"/>
      <c r="L170" s="201"/>
      <c r="M170" s="202"/>
      <c r="N170" s="203"/>
      <c r="O170" s="203"/>
      <c r="P170" s="204">
        <f>SUM(P171:P172)</f>
        <v>0</v>
      </c>
      <c r="Q170" s="203"/>
      <c r="R170" s="204">
        <f>SUM(R171:R172)</f>
        <v>0</v>
      </c>
      <c r="S170" s="203"/>
      <c r="T170" s="205">
        <f>SUM(T171:T172)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6" t="s">
        <v>79</v>
      </c>
      <c r="AT170" s="207" t="s">
        <v>71</v>
      </c>
      <c r="AU170" s="207" t="s">
        <v>79</v>
      </c>
      <c r="AY170" s="206" t="s">
        <v>170</v>
      </c>
      <c r="BK170" s="208">
        <f>SUM(BK171:BK172)</f>
        <v>0</v>
      </c>
    </row>
    <row r="171" s="2" customFormat="1" ht="33" customHeight="1">
      <c r="A171" s="37"/>
      <c r="B171" s="38"/>
      <c r="C171" s="211" t="s">
        <v>328</v>
      </c>
      <c r="D171" s="211" t="s">
        <v>172</v>
      </c>
      <c r="E171" s="212" t="s">
        <v>320</v>
      </c>
      <c r="F171" s="213" t="s">
        <v>321</v>
      </c>
      <c r="G171" s="214" t="s">
        <v>211</v>
      </c>
      <c r="H171" s="215">
        <v>59.564999999999998</v>
      </c>
      <c r="I171" s="216"/>
      <c r="J171" s="217">
        <f>ROUND(I171*H171,2)</f>
        <v>0</v>
      </c>
      <c r="K171" s="213" t="s">
        <v>176</v>
      </c>
      <c r="L171" s="43"/>
      <c r="M171" s="218" t="s">
        <v>19</v>
      </c>
      <c r="N171" s="219" t="s">
        <v>43</v>
      </c>
      <c r="O171" s="83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2" t="s">
        <v>177</v>
      </c>
      <c r="AT171" s="222" t="s">
        <v>172</v>
      </c>
      <c r="AU171" s="222" t="s">
        <v>81</v>
      </c>
      <c r="AY171" s="16" t="s">
        <v>170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6" t="s">
        <v>79</v>
      </c>
      <c r="BK171" s="223">
        <f>ROUND(I171*H171,2)</f>
        <v>0</v>
      </c>
      <c r="BL171" s="16" t="s">
        <v>177</v>
      </c>
      <c r="BM171" s="222" t="s">
        <v>543</v>
      </c>
    </row>
    <row r="172" s="2" customFormat="1">
      <c r="A172" s="37"/>
      <c r="B172" s="38"/>
      <c r="C172" s="39"/>
      <c r="D172" s="224" t="s">
        <v>179</v>
      </c>
      <c r="E172" s="39"/>
      <c r="F172" s="225" t="s">
        <v>323</v>
      </c>
      <c r="G172" s="39"/>
      <c r="H172" s="39"/>
      <c r="I172" s="226"/>
      <c r="J172" s="39"/>
      <c r="K172" s="39"/>
      <c r="L172" s="43"/>
      <c r="M172" s="227"/>
      <c r="N172" s="228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179</v>
      </c>
      <c r="AU172" s="16" t="s">
        <v>81</v>
      </c>
    </row>
    <row r="173" s="12" customFormat="1" ht="25.92" customHeight="1">
      <c r="A173" s="12"/>
      <c r="B173" s="195"/>
      <c r="C173" s="196"/>
      <c r="D173" s="197" t="s">
        <v>71</v>
      </c>
      <c r="E173" s="198" t="s">
        <v>324</v>
      </c>
      <c r="F173" s="198" t="s">
        <v>325</v>
      </c>
      <c r="G173" s="196"/>
      <c r="H173" s="196"/>
      <c r="I173" s="199"/>
      <c r="J173" s="200">
        <f>BK173</f>
        <v>0</v>
      </c>
      <c r="K173" s="196"/>
      <c r="L173" s="201"/>
      <c r="M173" s="202"/>
      <c r="N173" s="203"/>
      <c r="O173" s="203"/>
      <c r="P173" s="204">
        <f>P174+P189+P198+P210+P213+P226+P241+P258</f>
        <v>0</v>
      </c>
      <c r="Q173" s="203"/>
      <c r="R173" s="204">
        <f>R174+R189+R198+R210+R213+R226+R241+R258</f>
        <v>14.568957931949999</v>
      </c>
      <c r="S173" s="203"/>
      <c r="T173" s="205">
        <f>T174+T189+T198+T210+T213+T226+T241+T258</f>
        <v>0.063832689999999997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6" t="s">
        <v>81</v>
      </c>
      <c r="AT173" s="207" t="s">
        <v>71</v>
      </c>
      <c r="AU173" s="207" t="s">
        <v>72</v>
      </c>
      <c r="AY173" s="206" t="s">
        <v>170</v>
      </c>
      <c r="BK173" s="208">
        <f>BK174+BK189+BK198+BK210+BK213+BK226+BK241+BK258</f>
        <v>0</v>
      </c>
    </row>
    <row r="174" s="12" customFormat="1" ht="22.8" customHeight="1">
      <c r="A174" s="12"/>
      <c r="B174" s="195"/>
      <c r="C174" s="196"/>
      <c r="D174" s="197" t="s">
        <v>71</v>
      </c>
      <c r="E174" s="209" t="s">
        <v>326</v>
      </c>
      <c r="F174" s="209" t="s">
        <v>327</v>
      </c>
      <c r="G174" s="196"/>
      <c r="H174" s="196"/>
      <c r="I174" s="199"/>
      <c r="J174" s="210">
        <f>BK174</f>
        <v>0</v>
      </c>
      <c r="K174" s="196"/>
      <c r="L174" s="201"/>
      <c r="M174" s="202"/>
      <c r="N174" s="203"/>
      <c r="O174" s="203"/>
      <c r="P174" s="204">
        <f>SUM(P175:P188)</f>
        <v>0</v>
      </c>
      <c r="Q174" s="203"/>
      <c r="R174" s="204">
        <f>SUM(R175:R188)</f>
        <v>0.45573450000000004</v>
      </c>
      <c r="S174" s="203"/>
      <c r="T174" s="205">
        <f>SUM(T175:T188)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6" t="s">
        <v>81</v>
      </c>
      <c r="AT174" s="207" t="s">
        <v>71</v>
      </c>
      <c r="AU174" s="207" t="s">
        <v>79</v>
      </c>
      <c r="AY174" s="206" t="s">
        <v>170</v>
      </c>
      <c r="BK174" s="208">
        <f>SUM(BK175:BK188)</f>
        <v>0</v>
      </c>
    </row>
    <row r="175" s="2" customFormat="1" ht="21.75" customHeight="1">
      <c r="A175" s="37"/>
      <c r="B175" s="38"/>
      <c r="C175" s="211" t="s">
        <v>335</v>
      </c>
      <c r="D175" s="211" t="s">
        <v>172</v>
      </c>
      <c r="E175" s="212" t="s">
        <v>544</v>
      </c>
      <c r="F175" s="213" t="s">
        <v>545</v>
      </c>
      <c r="G175" s="214" t="s">
        <v>224</v>
      </c>
      <c r="H175" s="215">
        <v>65.484999999999999</v>
      </c>
      <c r="I175" s="216"/>
      <c r="J175" s="217">
        <f>ROUND(I175*H175,2)</f>
        <v>0</v>
      </c>
      <c r="K175" s="213" t="s">
        <v>176</v>
      </c>
      <c r="L175" s="43"/>
      <c r="M175" s="218" t="s">
        <v>19</v>
      </c>
      <c r="N175" s="219" t="s">
        <v>43</v>
      </c>
      <c r="O175" s="83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2" t="s">
        <v>181</v>
      </c>
      <c r="AT175" s="222" t="s">
        <v>172</v>
      </c>
      <c r="AU175" s="222" t="s">
        <v>81</v>
      </c>
      <c r="AY175" s="16" t="s">
        <v>170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6" t="s">
        <v>79</v>
      </c>
      <c r="BK175" s="223">
        <f>ROUND(I175*H175,2)</f>
        <v>0</v>
      </c>
      <c r="BL175" s="16" t="s">
        <v>181</v>
      </c>
      <c r="BM175" s="222" t="s">
        <v>546</v>
      </c>
    </row>
    <row r="176" s="2" customFormat="1">
      <c r="A176" s="37"/>
      <c r="B176" s="38"/>
      <c r="C176" s="39"/>
      <c r="D176" s="224" t="s">
        <v>179</v>
      </c>
      <c r="E176" s="39"/>
      <c r="F176" s="225" t="s">
        <v>547</v>
      </c>
      <c r="G176" s="39"/>
      <c r="H176" s="39"/>
      <c r="I176" s="226"/>
      <c r="J176" s="39"/>
      <c r="K176" s="39"/>
      <c r="L176" s="43"/>
      <c r="M176" s="227"/>
      <c r="N176" s="228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179</v>
      </c>
      <c r="AU176" s="16" t="s">
        <v>81</v>
      </c>
    </row>
    <row r="177" s="2" customFormat="1" ht="16.5" customHeight="1">
      <c r="A177" s="37"/>
      <c r="B177" s="38"/>
      <c r="C177" s="233" t="s">
        <v>342</v>
      </c>
      <c r="D177" s="233" t="s">
        <v>446</v>
      </c>
      <c r="E177" s="234" t="s">
        <v>548</v>
      </c>
      <c r="F177" s="235" t="s">
        <v>549</v>
      </c>
      <c r="G177" s="236" t="s">
        <v>211</v>
      </c>
      <c r="H177" s="237">
        <v>0.02</v>
      </c>
      <c r="I177" s="238"/>
      <c r="J177" s="239">
        <f>ROUND(I177*H177,2)</f>
        <v>0</v>
      </c>
      <c r="K177" s="235" t="s">
        <v>176</v>
      </c>
      <c r="L177" s="240"/>
      <c r="M177" s="241" t="s">
        <v>19</v>
      </c>
      <c r="N177" s="242" t="s">
        <v>43</v>
      </c>
      <c r="O177" s="83"/>
      <c r="P177" s="220">
        <f>O177*H177</f>
        <v>0</v>
      </c>
      <c r="Q177" s="220">
        <v>1</v>
      </c>
      <c r="R177" s="220">
        <f>Q177*H177</f>
        <v>0.02</v>
      </c>
      <c r="S177" s="220">
        <v>0</v>
      </c>
      <c r="T177" s="22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2" t="s">
        <v>356</v>
      </c>
      <c r="AT177" s="222" t="s">
        <v>446</v>
      </c>
      <c r="AU177" s="222" t="s">
        <v>81</v>
      </c>
      <c r="AY177" s="16" t="s">
        <v>170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6" t="s">
        <v>79</v>
      </c>
      <c r="BK177" s="223">
        <f>ROUND(I177*H177,2)</f>
        <v>0</v>
      </c>
      <c r="BL177" s="16" t="s">
        <v>181</v>
      </c>
      <c r="BM177" s="222" t="s">
        <v>550</v>
      </c>
    </row>
    <row r="178" s="2" customFormat="1" ht="21.75" customHeight="1">
      <c r="A178" s="37"/>
      <c r="B178" s="38"/>
      <c r="C178" s="211" t="s">
        <v>349</v>
      </c>
      <c r="D178" s="211" t="s">
        <v>172</v>
      </c>
      <c r="E178" s="212" t="s">
        <v>551</v>
      </c>
      <c r="F178" s="213" t="s">
        <v>552</v>
      </c>
      <c r="G178" s="214" t="s">
        <v>224</v>
      </c>
      <c r="H178" s="215">
        <v>7.79</v>
      </c>
      <c r="I178" s="216"/>
      <c r="J178" s="217">
        <f>ROUND(I178*H178,2)</f>
        <v>0</v>
      </c>
      <c r="K178" s="213" t="s">
        <v>176</v>
      </c>
      <c r="L178" s="43"/>
      <c r="M178" s="218" t="s">
        <v>19</v>
      </c>
      <c r="N178" s="219" t="s">
        <v>43</v>
      </c>
      <c r="O178" s="83"/>
      <c r="P178" s="220">
        <f>O178*H178</f>
        <v>0</v>
      </c>
      <c r="Q178" s="220">
        <v>0</v>
      </c>
      <c r="R178" s="220">
        <f>Q178*H178</f>
        <v>0</v>
      </c>
      <c r="S178" s="220">
        <v>0</v>
      </c>
      <c r="T178" s="22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2" t="s">
        <v>181</v>
      </c>
      <c r="AT178" s="222" t="s">
        <v>172</v>
      </c>
      <c r="AU178" s="222" t="s">
        <v>81</v>
      </c>
      <c r="AY178" s="16" t="s">
        <v>170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6" t="s">
        <v>79</v>
      </c>
      <c r="BK178" s="223">
        <f>ROUND(I178*H178,2)</f>
        <v>0</v>
      </c>
      <c r="BL178" s="16" t="s">
        <v>181</v>
      </c>
      <c r="BM178" s="222" t="s">
        <v>553</v>
      </c>
    </row>
    <row r="179" s="2" customFormat="1">
      <c r="A179" s="37"/>
      <c r="B179" s="38"/>
      <c r="C179" s="39"/>
      <c r="D179" s="224" t="s">
        <v>179</v>
      </c>
      <c r="E179" s="39"/>
      <c r="F179" s="225" t="s">
        <v>554</v>
      </c>
      <c r="G179" s="39"/>
      <c r="H179" s="39"/>
      <c r="I179" s="226"/>
      <c r="J179" s="39"/>
      <c r="K179" s="39"/>
      <c r="L179" s="43"/>
      <c r="M179" s="227"/>
      <c r="N179" s="228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179</v>
      </c>
      <c r="AU179" s="16" t="s">
        <v>81</v>
      </c>
    </row>
    <row r="180" s="2" customFormat="1" ht="16.5" customHeight="1">
      <c r="A180" s="37"/>
      <c r="B180" s="38"/>
      <c r="C180" s="233" t="s">
        <v>356</v>
      </c>
      <c r="D180" s="233" t="s">
        <v>446</v>
      </c>
      <c r="E180" s="234" t="s">
        <v>548</v>
      </c>
      <c r="F180" s="235" t="s">
        <v>549</v>
      </c>
      <c r="G180" s="236" t="s">
        <v>211</v>
      </c>
      <c r="H180" s="237">
        <v>0.0030000000000000001</v>
      </c>
      <c r="I180" s="238"/>
      <c r="J180" s="239">
        <f>ROUND(I180*H180,2)</f>
        <v>0</v>
      </c>
      <c r="K180" s="235" t="s">
        <v>176</v>
      </c>
      <c r="L180" s="240"/>
      <c r="M180" s="241" t="s">
        <v>19</v>
      </c>
      <c r="N180" s="242" t="s">
        <v>43</v>
      </c>
      <c r="O180" s="83"/>
      <c r="P180" s="220">
        <f>O180*H180</f>
        <v>0</v>
      </c>
      <c r="Q180" s="220">
        <v>1</v>
      </c>
      <c r="R180" s="220">
        <f>Q180*H180</f>
        <v>0.0030000000000000001</v>
      </c>
      <c r="S180" s="220">
        <v>0</v>
      </c>
      <c r="T180" s="22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2" t="s">
        <v>356</v>
      </c>
      <c r="AT180" s="222" t="s">
        <v>446</v>
      </c>
      <c r="AU180" s="222" t="s">
        <v>81</v>
      </c>
      <c r="AY180" s="16" t="s">
        <v>170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6" t="s">
        <v>79</v>
      </c>
      <c r="BK180" s="223">
        <f>ROUND(I180*H180,2)</f>
        <v>0</v>
      </c>
      <c r="BL180" s="16" t="s">
        <v>181</v>
      </c>
      <c r="BM180" s="222" t="s">
        <v>555</v>
      </c>
    </row>
    <row r="181" s="2" customFormat="1" ht="16.5" customHeight="1">
      <c r="A181" s="37"/>
      <c r="B181" s="38"/>
      <c r="C181" s="211" t="s">
        <v>361</v>
      </c>
      <c r="D181" s="211" t="s">
        <v>172</v>
      </c>
      <c r="E181" s="212" t="s">
        <v>556</v>
      </c>
      <c r="F181" s="213" t="s">
        <v>557</v>
      </c>
      <c r="G181" s="214" t="s">
        <v>224</v>
      </c>
      <c r="H181" s="215">
        <v>65.484999999999999</v>
      </c>
      <c r="I181" s="216"/>
      <c r="J181" s="217">
        <f>ROUND(I181*H181,2)</f>
        <v>0</v>
      </c>
      <c r="K181" s="213" t="s">
        <v>176</v>
      </c>
      <c r="L181" s="43"/>
      <c r="M181" s="218" t="s">
        <v>19</v>
      </c>
      <c r="N181" s="219" t="s">
        <v>43</v>
      </c>
      <c r="O181" s="83"/>
      <c r="P181" s="220">
        <f>O181*H181</f>
        <v>0</v>
      </c>
      <c r="Q181" s="220">
        <v>0.00040000000000000002</v>
      </c>
      <c r="R181" s="220">
        <f>Q181*H181</f>
        <v>0.026194000000000002</v>
      </c>
      <c r="S181" s="220">
        <v>0</v>
      </c>
      <c r="T181" s="22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2" t="s">
        <v>181</v>
      </c>
      <c r="AT181" s="222" t="s">
        <v>172</v>
      </c>
      <c r="AU181" s="222" t="s">
        <v>81</v>
      </c>
      <c r="AY181" s="16" t="s">
        <v>170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6" t="s">
        <v>79</v>
      </c>
      <c r="BK181" s="223">
        <f>ROUND(I181*H181,2)</f>
        <v>0</v>
      </c>
      <c r="BL181" s="16" t="s">
        <v>181</v>
      </c>
      <c r="BM181" s="222" t="s">
        <v>558</v>
      </c>
    </row>
    <row r="182" s="2" customFormat="1">
      <c r="A182" s="37"/>
      <c r="B182" s="38"/>
      <c r="C182" s="39"/>
      <c r="D182" s="224" t="s">
        <v>179</v>
      </c>
      <c r="E182" s="39"/>
      <c r="F182" s="225" t="s">
        <v>559</v>
      </c>
      <c r="G182" s="39"/>
      <c r="H182" s="39"/>
      <c r="I182" s="226"/>
      <c r="J182" s="39"/>
      <c r="K182" s="39"/>
      <c r="L182" s="43"/>
      <c r="M182" s="227"/>
      <c r="N182" s="228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179</v>
      </c>
      <c r="AU182" s="16" t="s">
        <v>81</v>
      </c>
    </row>
    <row r="183" s="2" customFormat="1" ht="24.15" customHeight="1">
      <c r="A183" s="37"/>
      <c r="B183" s="38"/>
      <c r="C183" s="233" t="s">
        <v>366</v>
      </c>
      <c r="D183" s="233" t="s">
        <v>446</v>
      </c>
      <c r="E183" s="234" t="s">
        <v>560</v>
      </c>
      <c r="F183" s="235" t="s">
        <v>561</v>
      </c>
      <c r="G183" s="236" t="s">
        <v>224</v>
      </c>
      <c r="H183" s="237">
        <v>76.322999999999993</v>
      </c>
      <c r="I183" s="238"/>
      <c r="J183" s="239">
        <f>ROUND(I183*H183,2)</f>
        <v>0</v>
      </c>
      <c r="K183" s="235" t="s">
        <v>176</v>
      </c>
      <c r="L183" s="240"/>
      <c r="M183" s="241" t="s">
        <v>19</v>
      </c>
      <c r="N183" s="242" t="s">
        <v>43</v>
      </c>
      <c r="O183" s="83"/>
      <c r="P183" s="220">
        <f>O183*H183</f>
        <v>0</v>
      </c>
      <c r="Q183" s="220">
        <v>0.0047000000000000002</v>
      </c>
      <c r="R183" s="220">
        <f>Q183*H183</f>
        <v>0.35871809999999998</v>
      </c>
      <c r="S183" s="220">
        <v>0</v>
      </c>
      <c r="T183" s="22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2" t="s">
        <v>356</v>
      </c>
      <c r="AT183" s="222" t="s">
        <v>446</v>
      </c>
      <c r="AU183" s="222" t="s">
        <v>81</v>
      </c>
      <c r="AY183" s="16" t="s">
        <v>170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6" t="s">
        <v>79</v>
      </c>
      <c r="BK183" s="223">
        <f>ROUND(I183*H183,2)</f>
        <v>0</v>
      </c>
      <c r="BL183" s="16" t="s">
        <v>181</v>
      </c>
      <c r="BM183" s="222" t="s">
        <v>562</v>
      </c>
    </row>
    <row r="184" s="2" customFormat="1" ht="16.5" customHeight="1">
      <c r="A184" s="37"/>
      <c r="B184" s="38"/>
      <c r="C184" s="211" t="s">
        <v>371</v>
      </c>
      <c r="D184" s="211" t="s">
        <v>172</v>
      </c>
      <c r="E184" s="212" t="s">
        <v>563</v>
      </c>
      <c r="F184" s="213" t="s">
        <v>564</v>
      </c>
      <c r="G184" s="214" t="s">
        <v>224</v>
      </c>
      <c r="H184" s="215">
        <v>7.79</v>
      </c>
      <c r="I184" s="216"/>
      <c r="J184" s="217">
        <f>ROUND(I184*H184,2)</f>
        <v>0</v>
      </c>
      <c r="K184" s="213" t="s">
        <v>176</v>
      </c>
      <c r="L184" s="43"/>
      <c r="M184" s="218" t="s">
        <v>19</v>
      </c>
      <c r="N184" s="219" t="s">
        <v>43</v>
      </c>
      <c r="O184" s="83"/>
      <c r="P184" s="220">
        <f>O184*H184</f>
        <v>0</v>
      </c>
      <c r="Q184" s="220">
        <v>0.00040000000000000002</v>
      </c>
      <c r="R184" s="220">
        <f>Q184*H184</f>
        <v>0.0031160000000000003</v>
      </c>
      <c r="S184" s="220">
        <v>0</v>
      </c>
      <c r="T184" s="221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2" t="s">
        <v>181</v>
      </c>
      <c r="AT184" s="222" t="s">
        <v>172</v>
      </c>
      <c r="AU184" s="222" t="s">
        <v>81</v>
      </c>
      <c r="AY184" s="16" t="s">
        <v>170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6" t="s">
        <v>79</v>
      </c>
      <c r="BK184" s="223">
        <f>ROUND(I184*H184,2)</f>
        <v>0</v>
      </c>
      <c r="BL184" s="16" t="s">
        <v>181</v>
      </c>
      <c r="BM184" s="222" t="s">
        <v>565</v>
      </c>
    </row>
    <row r="185" s="2" customFormat="1">
      <c r="A185" s="37"/>
      <c r="B185" s="38"/>
      <c r="C185" s="39"/>
      <c r="D185" s="224" t="s">
        <v>179</v>
      </c>
      <c r="E185" s="39"/>
      <c r="F185" s="225" t="s">
        <v>566</v>
      </c>
      <c r="G185" s="39"/>
      <c r="H185" s="39"/>
      <c r="I185" s="226"/>
      <c r="J185" s="39"/>
      <c r="K185" s="39"/>
      <c r="L185" s="43"/>
      <c r="M185" s="227"/>
      <c r="N185" s="228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179</v>
      </c>
      <c r="AU185" s="16" t="s">
        <v>81</v>
      </c>
    </row>
    <row r="186" s="2" customFormat="1" ht="24.15" customHeight="1">
      <c r="A186" s="37"/>
      <c r="B186" s="38"/>
      <c r="C186" s="233" t="s">
        <v>375</v>
      </c>
      <c r="D186" s="233" t="s">
        <v>446</v>
      </c>
      <c r="E186" s="234" t="s">
        <v>560</v>
      </c>
      <c r="F186" s="235" t="s">
        <v>561</v>
      </c>
      <c r="G186" s="236" t="s">
        <v>224</v>
      </c>
      <c r="H186" s="237">
        <v>9.5120000000000005</v>
      </c>
      <c r="I186" s="238"/>
      <c r="J186" s="239">
        <f>ROUND(I186*H186,2)</f>
        <v>0</v>
      </c>
      <c r="K186" s="235" t="s">
        <v>176</v>
      </c>
      <c r="L186" s="240"/>
      <c r="M186" s="241" t="s">
        <v>19</v>
      </c>
      <c r="N186" s="242" t="s">
        <v>43</v>
      </c>
      <c r="O186" s="83"/>
      <c r="P186" s="220">
        <f>O186*H186</f>
        <v>0</v>
      </c>
      <c r="Q186" s="220">
        <v>0.0047000000000000002</v>
      </c>
      <c r="R186" s="220">
        <f>Q186*H186</f>
        <v>0.044706400000000007</v>
      </c>
      <c r="S186" s="220">
        <v>0</v>
      </c>
      <c r="T186" s="221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2" t="s">
        <v>356</v>
      </c>
      <c r="AT186" s="222" t="s">
        <v>446</v>
      </c>
      <c r="AU186" s="222" t="s">
        <v>81</v>
      </c>
      <c r="AY186" s="16" t="s">
        <v>170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6" t="s">
        <v>79</v>
      </c>
      <c r="BK186" s="223">
        <f>ROUND(I186*H186,2)</f>
        <v>0</v>
      </c>
      <c r="BL186" s="16" t="s">
        <v>181</v>
      </c>
      <c r="BM186" s="222" t="s">
        <v>567</v>
      </c>
    </row>
    <row r="187" s="2" customFormat="1" ht="33" customHeight="1">
      <c r="A187" s="37"/>
      <c r="B187" s="38"/>
      <c r="C187" s="211" t="s">
        <v>381</v>
      </c>
      <c r="D187" s="211" t="s">
        <v>172</v>
      </c>
      <c r="E187" s="212" t="s">
        <v>568</v>
      </c>
      <c r="F187" s="213" t="s">
        <v>569</v>
      </c>
      <c r="G187" s="214" t="s">
        <v>211</v>
      </c>
      <c r="H187" s="215">
        <v>0.45600000000000002</v>
      </c>
      <c r="I187" s="216"/>
      <c r="J187" s="217">
        <f>ROUND(I187*H187,2)</f>
        <v>0</v>
      </c>
      <c r="K187" s="213" t="s">
        <v>176</v>
      </c>
      <c r="L187" s="43"/>
      <c r="M187" s="218" t="s">
        <v>19</v>
      </c>
      <c r="N187" s="219" t="s">
        <v>43</v>
      </c>
      <c r="O187" s="83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2" t="s">
        <v>181</v>
      </c>
      <c r="AT187" s="222" t="s">
        <v>172</v>
      </c>
      <c r="AU187" s="222" t="s">
        <v>81</v>
      </c>
      <c r="AY187" s="16" t="s">
        <v>170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6" t="s">
        <v>79</v>
      </c>
      <c r="BK187" s="223">
        <f>ROUND(I187*H187,2)</f>
        <v>0</v>
      </c>
      <c r="BL187" s="16" t="s">
        <v>181</v>
      </c>
      <c r="BM187" s="222" t="s">
        <v>570</v>
      </c>
    </row>
    <row r="188" s="2" customFormat="1">
      <c r="A188" s="37"/>
      <c r="B188" s="38"/>
      <c r="C188" s="39"/>
      <c r="D188" s="224" t="s">
        <v>179</v>
      </c>
      <c r="E188" s="39"/>
      <c r="F188" s="225" t="s">
        <v>571</v>
      </c>
      <c r="G188" s="39"/>
      <c r="H188" s="39"/>
      <c r="I188" s="226"/>
      <c r="J188" s="39"/>
      <c r="K188" s="39"/>
      <c r="L188" s="43"/>
      <c r="M188" s="227"/>
      <c r="N188" s="228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179</v>
      </c>
      <c r="AU188" s="16" t="s">
        <v>81</v>
      </c>
    </row>
    <row r="189" s="12" customFormat="1" ht="22.8" customHeight="1">
      <c r="A189" s="12"/>
      <c r="B189" s="195"/>
      <c r="C189" s="196"/>
      <c r="D189" s="197" t="s">
        <v>71</v>
      </c>
      <c r="E189" s="209" t="s">
        <v>572</v>
      </c>
      <c r="F189" s="209" t="s">
        <v>573</v>
      </c>
      <c r="G189" s="196"/>
      <c r="H189" s="196"/>
      <c r="I189" s="199"/>
      <c r="J189" s="210">
        <f>BK189</f>
        <v>0</v>
      </c>
      <c r="K189" s="196"/>
      <c r="L189" s="201"/>
      <c r="M189" s="202"/>
      <c r="N189" s="203"/>
      <c r="O189" s="203"/>
      <c r="P189" s="204">
        <f>SUM(P190:P197)</f>
        <v>0</v>
      </c>
      <c r="Q189" s="203"/>
      <c r="R189" s="204">
        <f>SUM(R190:R197)</f>
        <v>0.25049769999999999</v>
      </c>
      <c r="S189" s="203"/>
      <c r="T189" s="205">
        <f>SUM(T190:T197)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6" t="s">
        <v>81</v>
      </c>
      <c r="AT189" s="207" t="s">
        <v>71</v>
      </c>
      <c r="AU189" s="207" t="s">
        <v>79</v>
      </c>
      <c r="AY189" s="206" t="s">
        <v>170</v>
      </c>
      <c r="BK189" s="208">
        <f>SUM(BK190:BK197)</f>
        <v>0</v>
      </c>
    </row>
    <row r="190" s="2" customFormat="1" ht="24.15" customHeight="1">
      <c r="A190" s="37"/>
      <c r="B190" s="38"/>
      <c r="C190" s="211" t="s">
        <v>388</v>
      </c>
      <c r="D190" s="211" t="s">
        <v>172</v>
      </c>
      <c r="E190" s="212" t="s">
        <v>574</v>
      </c>
      <c r="F190" s="213" t="s">
        <v>575</v>
      </c>
      <c r="G190" s="214" t="s">
        <v>224</v>
      </c>
      <c r="H190" s="215">
        <v>69.055000000000007</v>
      </c>
      <c r="I190" s="216"/>
      <c r="J190" s="217">
        <f>ROUND(I190*H190,2)</f>
        <v>0</v>
      </c>
      <c r="K190" s="213" t="s">
        <v>176</v>
      </c>
      <c r="L190" s="43"/>
      <c r="M190" s="218" t="s">
        <v>19</v>
      </c>
      <c r="N190" s="219" t="s">
        <v>43</v>
      </c>
      <c r="O190" s="83"/>
      <c r="P190" s="220">
        <f>O190*H190</f>
        <v>0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2" t="s">
        <v>181</v>
      </c>
      <c r="AT190" s="222" t="s">
        <v>172</v>
      </c>
      <c r="AU190" s="222" t="s">
        <v>81</v>
      </c>
      <c r="AY190" s="16" t="s">
        <v>170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6" t="s">
        <v>79</v>
      </c>
      <c r="BK190" s="223">
        <f>ROUND(I190*H190,2)</f>
        <v>0</v>
      </c>
      <c r="BL190" s="16" t="s">
        <v>181</v>
      </c>
      <c r="BM190" s="222" t="s">
        <v>576</v>
      </c>
    </row>
    <row r="191" s="2" customFormat="1">
      <c r="A191" s="37"/>
      <c r="B191" s="38"/>
      <c r="C191" s="39"/>
      <c r="D191" s="224" t="s">
        <v>179</v>
      </c>
      <c r="E191" s="39"/>
      <c r="F191" s="225" t="s">
        <v>577</v>
      </c>
      <c r="G191" s="39"/>
      <c r="H191" s="39"/>
      <c r="I191" s="226"/>
      <c r="J191" s="39"/>
      <c r="K191" s="39"/>
      <c r="L191" s="43"/>
      <c r="M191" s="227"/>
      <c r="N191" s="228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179</v>
      </c>
      <c r="AU191" s="16" t="s">
        <v>81</v>
      </c>
    </row>
    <row r="192" s="2" customFormat="1" ht="16.5" customHeight="1">
      <c r="A192" s="37"/>
      <c r="B192" s="38"/>
      <c r="C192" s="233" t="s">
        <v>393</v>
      </c>
      <c r="D192" s="233" t="s">
        <v>446</v>
      </c>
      <c r="E192" s="234" t="s">
        <v>578</v>
      </c>
      <c r="F192" s="235" t="s">
        <v>579</v>
      </c>
      <c r="G192" s="236" t="s">
        <v>224</v>
      </c>
      <c r="H192" s="237">
        <v>72.507999999999996</v>
      </c>
      <c r="I192" s="238"/>
      <c r="J192" s="239">
        <f>ROUND(I192*H192,2)</f>
        <v>0</v>
      </c>
      <c r="K192" s="235" t="s">
        <v>176</v>
      </c>
      <c r="L192" s="240"/>
      <c r="M192" s="241" t="s">
        <v>19</v>
      </c>
      <c r="N192" s="242" t="s">
        <v>43</v>
      </c>
      <c r="O192" s="83"/>
      <c r="P192" s="220">
        <f>O192*H192</f>
        <v>0</v>
      </c>
      <c r="Q192" s="220">
        <v>0.0028999999999999998</v>
      </c>
      <c r="R192" s="220">
        <f>Q192*H192</f>
        <v>0.21027319999999997</v>
      </c>
      <c r="S192" s="220">
        <v>0</v>
      </c>
      <c r="T192" s="221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2" t="s">
        <v>356</v>
      </c>
      <c r="AT192" s="222" t="s">
        <v>446</v>
      </c>
      <c r="AU192" s="222" t="s">
        <v>81</v>
      </c>
      <c r="AY192" s="16" t="s">
        <v>170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6" t="s">
        <v>79</v>
      </c>
      <c r="BK192" s="223">
        <f>ROUND(I192*H192,2)</f>
        <v>0</v>
      </c>
      <c r="BL192" s="16" t="s">
        <v>181</v>
      </c>
      <c r="BM192" s="222" t="s">
        <v>580</v>
      </c>
    </row>
    <row r="193" s="2" customFormat="1" ht="24.15" customHeight="1">
      <c r="A193" s="37"/>
      <c r="B193" s="38"/>
      <c r="C193" s="211" t="s">
        <v>398</v>
      </c>
      <c r="D193" s="211" t="s">
        <v>172</v>
      </c>
      <c r="E193" s="212" t="s">
        <v>581</v>
      </c>
      <c r="F193" s="213" t="s">
        <v>582</v>
      </c>
      <c r="G193" s="214" t="s">
        <v>224</v>
      </c>
      <c r="H193" s="215">
        <v>69.055000000000007</v>
      </c>
      <c r="I193" s="216"/>
      <c r="J193" s="217">
        <f>ROUND(I193*H193,2)</f>
        <v>0</v>
      </c>
      <c r="K193" s="213" t="s">
        <v>176</v>
      </c>
      <c r="L193" s="43"/>
      <c r="M193" s="218" t="s">
        <v>19</v>
      </c>
      <c r="N193" s="219" t="s">
        <v>43</v>
      </c>
      <c r="O193" s="83"/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2" t="s">
        <v>181</v>
      </c>
      <c r="AT193" s="222" t="s">
        <v>172</v>
      </c>
      <c r="AU193" s="222" t="s">
        <v>81</v>
      </c>
      <c r="AY193" s="16" t="s">
        <v>170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6" t="s">
        <v>79</v>
      </c>
      <c r="BK193" s="223">
        <f>ROUND(I193*H193,2)</f>
        <v>0</v>
      </c>
      <c r="BL193" s="16" t="s">
        <v>181</v>
      </c>
      <c r="BM193" s="222" t="s">
        <v>583</v>
      </c>
    </row>
    <row r="194" s="2" customFormat="1">
      <c r="A194" s="37"/>
      <c r="B194" s="38"/>
      <c r="C194" s="39"/>
      <c r="D194" s="224" t="s">
        <v>179</v>
      </c>
      <c r="E194" s="39"/>
      <c r="F194" s="225" t="s">
        <v>584</v>
      </c>
      <c r="G194" s="39"/>
      <c r="H194" s="39"/>
      <c r="I194" s="226"/>
      <c r="J194" s="39"/>
      <c r="K194" s="39"/>
      <c r="L194" s="43"/>
      <c r="M194" s="227"/>
      <c r="N194" s="228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179</v>
      </c>
      <c r="AU194" s="16" t="s">
        <v>81</v>
      </c>
    </row>
    <row r="195" s="2" customFormat="1" ht="16.5" customHeight="1">
      <c r="A195" s="37"/>
      <c r="B195" s="38"/>
      <c r="C195" s="233" t="s">
        <v>403</v>
      </c>
      <c r="D195" s="233" t="s">
        <v>446</v>
      </c>
      <c r="E195" s="234" t="s">
        <v>585</v>
      </c>
      <c r="F195" s="235" t="s">
        <v>586</v>
      </c>
      <c r="G195" s="236" t="s">
        <v>224</v>
      </c>
      <c r="H195" s="237">
        <v>80.448999999999998</v>
      </c>
      <c r="I195" s="238"/>
      <c r="J195" s="239">
        <f>ROUND(I195*H195,2)</f>
        <v>0</v>
      </c>
      <c r="K195" s="235" t="s">
        <v>176</v>
      </c>
      <c r="L195" s="240"/>
      <c r="M195" s="241" t="s">
        <v>19</v>
      </c>
      <c r="N195" s="242" t="s">
        <v>43</v>
      </c>
      <c r="O195" s="83"/>
      <c r="P195" s="220">
        <f>O195*H195</f>
        <v>0</v>
      </c>
      <c r="Q195" s="220">
        <v>0.00050000000000000001</v>
      </c>
      <c r="R195" s="220">
        <f>Q195*H195</f>
        <v>0.040224500000000003</v>
      </c>
      <c r="S195" s="220">
        <v>0</v>
      </c>
      <c r="T195" s="221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2" t="s">
        <v>356</v>
      </c>
      <c r="AT195" s="222" t="s">
        <v>446</v>
      </c>
      <c r="AU195" s="222" t="s">
        <v>81</v>
      </c>
      <c r="AY195" s="16" t="s">
        <v>170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6" t="s">
        <v>79</v>
      </c>
      <c r="BK195" s="223">
        <f>ROUND(I195*H195,2)</f>
        <v>0</v>
      </c>
      <c r="BL195" s="16" t="s">
        <v>181</v>
      </c>
      <c r="BM195" s="222" t="s">
        <v>587</v>
      </c>
    </row>
    <row r="196" s="2" customFormat="1" ht="24.15" customHeight="1">
      <c r="A196" s="37"/>
      <c r="B196" s="38"/>
      <c r="C196" s="211" t="s">
        <v>410</v>
      </c>
      <c r="D196" s="211" t="s">
        <v>172</v>
      </c>
      <c r="E196" s="212" t="s">
        <v>588</v>
      </c>
      <c r="F196" s="213" t="s">
        <v>589</v>
      </c>
      <c r="G196" s="214" t="s">
        <v>211</v>
      </c>
      <c r="H196" s="215">
        <v>0.25</v>
      </c>
      <c r="I196" s="216"/>
      <c r="J196" s="217">
        <f>ROUND(I196*H196,2)</f>
        <v>0</v>
      </c>
      <c r="K196" s="213" t="s">
        <v>176</v>
      </c>
      <c r="L196" s="43"/>
      <c r="M196" s="218" t="s">
        <v>19</v>
      </c>
      <c r="N196" s="219" t="s">
        <v>43</v>
      </c>
      <c r="O196" s="83"/>
      <c r="P196" s="220">
        <f>O196*H196</f>
        <v>0</v>
      </c>
      <c r="Q196" s="220">
        <v>0</v>
      </c>
      <c r="R196" s="220">
        <f>Q196*H196</f>
        <v>0</v>
      </c>
      <c r="S196" s="220">
        <v>0</v>
      </c>
      <c r="T196" s="221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2" t="s">
        <v>181</v>
      </c>
      <c r="AT196" s="222" t="s">
        <v>172</v>
      </c>
      <c r="AU196" s="222" t="s">
        <v>81</v>
      </c>
      <c r="AY196" s="16" t="s">
        <v>170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6" t="s">
        <v>79</v>
      </c>
      <c r="BK196" s="223">
        <f>ROUND(I196*H196,2)</f>
        <v>0</v>
      </c>
      <c r="BL196" s="16" t="s">
        <v>181</v>
      </c>
      <c r="BM196" s="222" t="s">
        <v>590</v>
      </c>
    </row>
    <row r="197" s="2" customFormat="1">
      <c r="A197" s="37"/>
      <c r="B197" s="38"/>
      <c r="C197" s="39"/>
      <c r="D197" s="224" t="s">
        <v>179</v>
      </c>
      <c r="E197" s="39"/>
      <c r="F197" s="225" t="s">
        <v>591</v>
      </c>
      <c r="G197" s="39"/>
      <c r="H197" s="39"/>
      <c r="I197" s="226"/>
      <c r="J197" s="39"/>
      <c r="K197" s="39"/>
      <c r="L197" s="43"/>
      <c r="M197" s="227"/>
      <c r="N197" s="228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179</v>
      </c>
      <c r="AU197" s="16" t="s">
        <v>81</v>
      </c>
    </row>
    <row r="198" s="12" customFormat="1" ht="22.8" customHeight="1">
      <c r="A198" s="12"/>
      <c r="B198" s="195"/>
      <c r="C198" s="196"/>
      <c r="D198" s="197" t="s">
        <v>71</v>
      </c>
      <c r="E198" s="209" t="s">
        <v>347</v>
      </c>
      <c r="F198" s="209" t="s">
        <v>348</v>
      </c>
      <c r="G198" s="196"/>
      <c r="H198" s="196"/>
      <c r="I198" s="199"/>
      <c r="J198" s="210">
        <f>BK198</f>
        <v>0</v>
      </c>
      <c r="K198" s="196"/>
      <c r="L198" s="201"/>
      <c r="M198" s="202"/>
      <c r="N198" s="203"/>
      <c r="O198" s="203"/>
      <c r="P198" s="204">
        <f>SUM(P199:P209)</f>
        <v>0</v>
      </c>
      <c r="Q198" s="203"/>
      <c r="R198" s="204">
        <f>SUM(R199:R209)</f>
        <v>0.70716654999999995</v>
      </c>
      <c r="S198" s="203"/>
      <c r="T198" s="205">
        <f>SUM(T199:T209)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6" t="s">
        <v>81</v>
      </c>
      <c r="AT198" s="207" t="s">
        <v>71</v>
      </c>
      <c r="AU198" s="207" t="s">
        <v>79</v>
      </c>
      <c r="AY198" s="206" t="s">
        <v>170</v>
      </c>
      <c r="BK198" s="208">
        <f>SUM(BK199:BK209)</f>
        <v>0</v>
      </c>
    </row>
    <row r="199" s="2" customFormat="1" ht="24.15" customHeight="1">
      <c r="A199" s="37"/>
      <c r="B199" s="38"/>
      <c r="C199" s="211" t="s">
        <v>415</v>
      </c>
      <c r="D199" s="211" t="s">
        <v>172</v>
      </c>
      <c r="E199" s="212" t="s">
        <v>592</v>
      </c>
      <c r="F199" s="213" t="s">
        <v>593</v>
      </c>
      <c r="G199" s="214" t="s">
        <v>258</v>
      </c>
      <c r="H199" s="215">
        <v>1.6000000000000001</v>
      </c>
      <c r="I199" s="216"/>
      <c r="J199" s="217">
        <f>ROUND(I199*H199,2)</f>
        <v>0</v>
      </c>
      <c r="K199" s="213" t="s">
        <v>19</v>
      </c>
      <c r="L199" s="43"/>
      <c r="M199" s="218" t="s">
        <v>19</v>
      </c>
      <c r="N199" s="219" t="s">
        <v>43</v>
      </c>
      <c r="O199" s="83"/>
      <c r="P199" s="220">
        <f>O199*H199</f>
        <v>0</v>
      </c>
      <c r="Q199" s="220">
        <v>0.0051000000000000004</v>
      </c>
      <c r="R199" s="220">
        <f>Q199*H199</f>
        <v>0.0081600000000000006</v>
      </c>
      <c r="S199" s="220">
        <v>0</v>
      </c>
      <c r="T199" s="221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2" t="s">
        <v>181</v>
      </c>
      <c r="AT199" s="222" t="s">
        <v>172</v>
      </c>
      <c r="AU199" s="222" t="s">
        <v>81</v>
      </c>
      <c r="AY199" s="16" t="s">
        <v>170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6" t="s">
        <v>79</v>
      </c>
      <c r="BK199" s="223">
        <f>ROUND(I199*H199,2)</f>
        <v>0</v>
      </c>
      <c r="BL199" s="16" t="s">
        <v>181</v>
      </c>
      <c r="BM199" s="222" t="s">
        <v>594</v>
      </c>
    </row>
    <row r="200" s="2" customFormat="1" ht="24.15" customHeight="1">
      <c r="A200" s="37"/>
      <c r="B200" s="38"/>
      <c r="C200" s="233" t="s">
        <v>595</v>
      </c>
      <c r="D200" s="233" t="s">
        <v>446</v>
      </c>
      <c r="E200" s="234" t="s">
        <v>596</v>
      </c>
      <c r="F200" s="235" t="s">
        <v>597</v>
      </c>
      <c r="G200" s="236" t="s">
        <v>224</v>
      </c>
      <c r="H200" s="237">
        <v>0.88600000000000001</v>
      </c>
      <c r="I200" s="238"/>
      <c r="J200" s="239">
        <f>ROUND(I200*H200,2)</f>
        <v>0</v>
      </c>
      <c r="K200" s="235" t="s">
        <v>19</v>
      </c>
      <c r="L200" s="240"/>
      <c r="M200" s="241" t="s">
        <v>19</v>
      </c>
      <c r="N200" s="242" t="s">
        <v>43</v>
      </c>
      <c r="O200" s="83"/>
      <c r="P200" s="220">
        <f>O200*H200</f>
        <v>0</v>
      </c>
      <c r="Q200" s="220">
        <v>0</v>
      </c>
      <c r="R200" s="220">
        <f>Q200*H200</f>
        <v>0</v>
      </c>
      <c r="S200" s="220">
        <v>0</v>
      </c>
      <c r="T200" s="221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2" t="s">
        <v>356</v>
      </c>
      <c r="AT200" s="222" t="s">
        <v>446</v>
      </c>
      <c r="AU200" s="222" t="s">
        <v>81</v>
      </c>
      <c r="AY200" s="16" t="s">
        <v>170</v>
      </c>
      <c r="BE200" s="223">
        <f>IF(N200="základní",J200,0)</f>
        <v>0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16" t="s">
        <v>79</v>
      </c>
      <c r="BK200" s="223">
        <f>ROUND(I200*H200,2)</f>
        <v>0</v>
      </c>
      <c r="BL200" s="16" t="s">
        <v>181</v>
      </c>
      <c r="BM200" s="222" t="s">
        <v>598</v>
      </c>
    </row>
    <row r="201" s="2" customFormat="1" ht="24.15" customHeight="1">
      <c r="A201" s="37"/>
      <c r="B201" s="38"/>
      <c r="C201" s="211" t="s">
        <v>599</v>
      </c>
      <c r="D201" s="211" t="s">
        <v>172</v>
      </c>
      <c r="E201" s="212" t="s">
        <v>600</v>
      </c>
      <c r="F201" s="213" t="s">
        <v>601</v>
      </c>
      <c r="G201" s="214" t="s">
        <v>224</v>
      </c>
      <c r="H201" s="215">
        <v>7.3150000000000004</v>
      </c>
      <c r="I201" s="216"/>
      <c r="J201" s="217">
        <f>ROUND(I201*H201,2)</f>
        <v>0</v>
      </c>
      <c r="K201" s="213" t="s">
        <v>176</v>
      </c>
      <c r="L201" s="43"/>
      <c r="M201" s="218" t="s">
        <v>19</v>
      </c>
      <c r="N201" s="219" t="s">
        <v>43</v>
      </c>
      <c r="O201" s="83"/>
      <c r="P201" s="220">
        <f>O201*H201</f>
        <v>0</v>
      </c>
      <c r="Q201" s="220">
        <v>3.0000000000000001E-05</v>
      </c>
      <c r="R201" s="220">
        <f>Q201*H201</f>
        <v>0.00021945000000000002</v>
      </c>
      <c r="S201" s="220">
        <v>0</v>
      </c>
      <c r="T201" s="221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2" t="s">
        <v>181</v>
      </c>
      <c r="AT201" s="222" t="s">
        <v>172</v>
      </c>
      <c r="AU201" s="222" t="s">
        <v>81</v>
      </c>
      <c r="AY201" s="16" t="s">
        <v>170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6" t="s">
        <v>79</v>
      </c>
      <c r="BK201" s="223">
        <f>ROUND(I201*H201,2)</f>
        <v>0</v>
      </c>
      <c r="BL201" s="16" t="s">
        <v>181</v>
      </c>
      <c r="BM201" s="222" t="s">
        <v>602</v>
      </c>
    </row>
    <row r="202" s="2" customFormat="1">
      <c r="A202" s="37"/>
      <c r="B202" s="38"/>
      <c r="C202" s="39"/>
      <c r="D202" s="224" t="s">
        <v>179</v>
      </c>
      <c r="E202" s="39"/>
      <c r="F202" s="225" t="s">
        <v>603</v>
      </c>
      <c r="G202" s="39"/>
      <c r="H202" s="39"/>
      <c r="I202" s="226"/>
      <c r="J202" s="39"/>
      <c r="K202" s="39"/>
      <c r="L202" s="43"/>
      <c r="M202" s="227"/>
      <c r="N202" s="228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179</v>
      </c>
      <c r="AU202" s="16" t="s">
        <v>81</v>
      </c>
    </row>
    <row r="203" s="2" customFormat="1" ht="16.5" customHeight="1">
      <c r="A203" s="37"/>
      <c r="B203" s="38"/>
      <c r="C203" s="233" t="s">
        <v>604</v>
      </c>
      <c r="D203" s="233" t="s">
        <v>446</v>
      </c>
      <c r="E203" s="234" t="s">
        <v>605</v>
      </c>
      <c r="F203" s="235" t="s">
        <v>606</v>
      </c>
      <c r="G203" s="236" t="s">
        <v>224</v>
      </c>
      <c r="H203" s="237">
        <v>8.7780000000000005</v>
      </c>
      <c r="I203" s="238"/>
      <c r="J203" s="239">
        <f>ROUND(I203*H203,2)</f>
        <v>0</v>
      </c>
      <c r="K203" s="235" t="s">
        <v>19</v>
      </c>
      <c r="L203" s="240"/>
      <c r="M203" s="241" t="s">
        <v>19</v>
      </c>
      <c r="N203" s="242" t="s">
        <v>43</v>
      </c>
      <c r="O203" s="83"/>
      <c r="P203" s="220">
        <f>O203*H203</f>
        <v>0</v>
      </c>
      <c r="Q203" s="220">
        <v>0.016799999999999999</v>
      </c>
      <c r="R203" s="220">
        <f>Q203*H203</f>
        <v>0.1474704</v>
      </c>
      <c r="S203" s="220">
        <v>0</v>
      </c>
      <c r="T203" s="221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2" t="s">
        <v>356</v>
      </c>
      <c r="AT203" s="222" t="s">
        <v>446</v>
      </c>
      <c r="AU203" s="222" t="s">
        <v>81</v>
      </c>
      <c r="AY203" s="16" t="s">
        <v>170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6" t="s">
        <v>79</v>
      </c>
      <c r="BK203" s="223">
        <f>ROUND(I203*H203,2)</f>
        <v>0</v>
      </c>
      <c r="BL203" s="16" t="s">
        <v>181</v>
      </c>
      <c r="BM203" s="222" t="s">
        <v>607</v>
      </c>
    </row>
    <row r="204" s="2" customFormat="1" ht="16.5" customHeight="1">
      <c r="A204" s="37"/>
      <c r="B204" s="38"/>
      <c r="C204" s="211" t="s">
        <v>608</v>
      </c>
      <c r="D204" s="211" t="s">
        <v>172</v>
      </c>
      <c r="E204" s="212" t="s">
        <v>609</v>
      </c>
      <c r="F204" s="213" t="s">
        <v>610</v>
      </c>
      <c r="G204" s="214" t="s">
        <v>224</v>
      </c>
      <c r="H204" s="215">
        <v>7.3150000000000004</v>
      </c>
      <c r="I204" s="216"/>
      <c r="J204" s="217">
        <f>ROUND(I204*H204,2)</f>
        <v>0</v>
      </c>
      <c r="K204" s="213" t="s">
        <v>176</v>
      </c>
      <c r="L204" s="43"/>
      <c r="M204" s="218" t="s">
        <v>19</v>
      </c>
      <c r="N204" s="219" t="s">
        <v>43</v>
      </c>
      <c r="O204" s="83"/>
      <c r="P204" s="220">
        <f>O204*H204</f>
        <v>0</v>
      </c>
      <c r="Q204" s="220">
        <v>0.00018000000000000001</v>
      </c>
      <c r="R204" s="220">
        <f>Q204*H204</f>
        <v>0.0013167000000000001</v>
      </c>
      <c r="S204" s="220">
        <v>0</v>
      </c>
      <c r="T204" s="221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2" t="s">
        <v>181</v>
      </c>
      <c r="AT204" s="222" t="s">
        <v>172</v>
      </c>
      <c r="AU204" s="222" t="s">
        <v>81</v>
      </c>
      <c r="AY204" s="16" t="s">
        <v>170</v>
      </c>
      <c r="BE204" s="223">
        <f>IF(N204="základní",J204,0)</f>
        <v>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16" t="s">
        <v>79</v>
      </c>
      <c r="BK204" s="223">
        <f>ROUND(I204*H204,2)</f>
        <v>0</v>
      </c>
      <c r="BL204" s="16" t="s">
        <v>181</v>
      </c>
      <c r="BM204" s="222" t="s">
        <v>611</v>
      </c>
    </row>
    <row r="205" s="2" customFormat="1">
      <c r="A205" s="37"/>
      <c r="B205" s="38"/>
      <c r="C205" s="39"/>
      <c r="D205" s="224" t="s">
        <v>179</v>
      </c>
      <c r="E205" s="39"/>
      <c r="F205" s="225" t="s">
        <v>612</v>
      </c>
      <c r="G205" s="39"/>
      <c r="H205" s="39"/>
      <c r="I205" s="226"/>
      <c r="J205" s="39"/>
      <c r="K205" s="39"/>
      <c r="L205" s="43"/>
      <c r="M205" s="227"/>
      <c r="N205" s="228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179</v>
      </c>
      <c r="AU205" s="16" t="s">
        <v>81</v>
      </c>
    </row>
    <row r="206" s="2" customFormat="1" ht="16.5" customHeight="1">
      <c r="A206" s="37"/>
      <c r="B206" s="38"/>
      <c r="C206" s="211" t="s">
        <v>613</v>
      </c>
      <c r="D206" s="211" t="s">
        <v>172</v>
      </c>
      <c r="E206" s="212" t="s">
        <v>614</v>
      </c>
      <c r="F206" s="213" t="s">
        <v>615</v>
      </c>
      <c r="G206" s="214" t="s">
        <v>224</v>
      </c>
      <c r="H206" s="215">
        <v>10.84</v>
      </c>
      <c r="I206" s="216"/>
      <c r="J206" s="217">
        <f>ROUND(I206*H206,2)</f>
        <v>0</v>
      </c>
      <c r="K206" s="213" t="s">
        <v>19</v>
      </c>
      <c r="L206" s="43"/>
      <c r="M206" s="218" t="s">
        <v>19</v>
      </c>
      <c r="N206" s="219" t="s">
        <v>43</v>
      </c>
      <c r="O206" s="83"/>
      <c r="P206" s="220">
        <f>O206*H206</f>
        <v>0</v>
      </c>
      <c r="Q206" s="220">
        <v>0</v>
      </c>
      <c r="R206" s="220">
        <f>Q206*H206</f>
        <v>0</v>
      </c>
      <c r="S206" s="220">
        <v>0</v>
      </c>
      <c r="T206" s="221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2" t="s">
        <v>181</v>
      </c>
      <c r="AT206" s="222" t="s">
        <v>172</v>
      </c>
      <c r="AU206" s="222" t="s">
        <v>81</v>
      </c>
      <c r="AY206" s="16" t="s">
        <v>170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6" t="s">
        <v>79</v>
      </c>
      <c r="BK206" s="223">
        <f>ROUND(I206*H206,2)</f>
        <v>0</v>
      </c>
      <c r="BL206" s="16" t="s">
        <v>181</v>
      </c>
      <c r="BM206" s="222" t="s">
        <v>616</v>
      </c>
    </row>
    <row r="207" s="2" customFormat="1" ht="24.15" customHeight="1">
      <c r="A207" s="37"/>
      <c r="B207" s="38"/>
      <c r="C207" s="233" t="s">
        <v>617</v>
      </c>
      <c r="D207" s="233" t="s">
        <v>446</v>
      </c>
      <c r="E207" s="234" t="s">
        <v>618</v>
      </c>
      <c r="F207" s="235" t="s">
        <v>619</v>
      </c>
      <c r="G207" s="236" t="s">
        <v>265</v>
      </c>
      <c r="H207" s="237">
        <v>1</v>
      </c>
      <c r="I207" s="238"/>
      <c r="J207" s="239">
        <f>ROUND(I207*H207,2)</f>
        <v>0</v>
      </c>
      <c r="K207" s="235" t="s">
        <v>19</v>
      </c>
      <c r="L207" s="240"/>
      <c r="M207" s="241" t="s">
        <v>19</v>
      </c>
      <c r="N207" s="242" t="s">
        <v>43</v>
      </c>
      <c r="O207" s="83"/>
      <c r="P207" s="220">
        <f>O207*H207</f>
        <v>0</v>
      </c>
      <c r="Q207" s="220">
        <v>0.55000000000000004</v>
      </c>
      <c r="R207" s="220">
        <f>Q207*H207</f>
        <v>0.55000000000000004</v>
      </c>
      <c r="S207" s="220">
        <v>0</v>
      </c>
      <c r="T207" s="221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2" t="s">
        <v>356</v>
      </c>
      <c r="AT207" s="222" t="s">
        <v>446</v>
      </c>
      <c r="AU207" s="222" t="s">
        <v>81</v>
      </c>
      <c r="AY207" s="16" t="s">
        <v>170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6" t="s">
        <v>79</v>
      </c>
      <c r="BK207" s="223">
        <f>ROUND(I207*H207,2)</f>
        <v>0</v>
      </c>
      <c r="BL207" s="16" t="s">
        <v>181</v>
      </c>
      <c r="BM207" s="222" t="s">
        <v>620</v>
      </c>
    </row>
    <row r="208" s="2" customFormat="1" ht="24.15" customHeight="1">
      <c r="A208" s="37"/>
      <c r="B208" s="38"/>
      <c r="C208" s="211" t="s">
        <v>621</v>
      </c>
      <c r="D208" s="211" t="s">
        <v>172</v>
      </c>
      <c r="E208" s="212" t="s">
        <v>622</v>
      </c>
      <c r="F208" s="213" t="s">
        <v>623</v>
      </c>
      <c r="G208" s="214" t="s">
        <v>211</v>
      </c>
      <c r="H208" s="215">
        <v>0.70699999999999996</v>
      </c>
      <c r="I208" s="216"/>
      <c r="J208" s="217">
        <f>ROUND(I208*H208,2)</f>
        <v>0</v>
      </c>
      <c r="K208" s="213" t="s">
        <v>176</v>
      </c>
      <c r="L208" s="43"/>
      <c r="M208" s="218" t="s">
        <v>19</v>
      </c>
      <c r="N208" s="219" t="s">
        <v>43</v>
      </c>
      <c r="O208" s="83"/>
      <c r="P208" s="220">
        <f>O208*H208</f>
        <v>0</v>
      </c>
      <c r="Q208" s="220">
        <v>0</v>
      </c>
      <c r="R208" s="220">
        <f>Q208*H208</f>
        <v>0</v>
      </c>
      <c r="S208" s="220">
        <v>0</v>
      </c>
      <c r="T208" s="221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2" t="s">
        <v>181</v>
      </c>
      <c r="AT208" s="222" t="s">
        <v>172</v>
      </c>
      <c r="AU208" s="222" t="s">
        <v>81</v>
      </c>
      <c r="AY208" s="16" t="s">
        <v>170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6" t="s">
        <v>79</v>
      </c>
      <c r="BK208" s="223">
        <f>ROUND(I208*H208,2)</f>
        <v>0</v>
      </c>
      <c r="BL208" s="16" t="s">
        <v>181</v>
      </c>
      <c r="BM208" s="222" t="s">
        <v>624</v>
      </c>
    </row>
    <row r="209" s="2" customFormat="1">
      <c r="A209" s="37"/>
      <c r="B209" s="38"/>
      <c r="C209" s="39"/>
      <c r="D209" s="224" t="s">
        <v>179</v>
      </c>
      <c r="E209" s="39"/>
      <c r="F209" s="225" t="s">
        <v>625</v>
      </c>
      <c r="G209" s="39"/>
      <c r="H209" s="39"/>
      <c r="I209" s="226"/>
      <c r="J209" s="39"/>
      <c r="K209" s="39"/>
      <c r="L209" s="43"/>
      <c r="M209" s="227"/>
      <c r="N209" s="228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179</v>
      </c>
      <c r="AU209" s="16" t="s">
        <v>81</v>
      </c>
    </row>
    <row r="210" s="12" customFormat="1" ht="22.8" customHeight="1">
      <c r="A210" s="12"/>
      <c r="B210" s="195"/>
      <c r="C210" s="196"/>
      <c r="D210" s="197" t="s">
        <v>71</v>
      </c>
      <c r="E210" s="209" t="s">
        <v>354</v>
      </c>
      <c r="F210" s="209" t="s">
        <v>355</v>
      </c>
      <c r="G210" s="196"/>
      <c r="H210" s="196"/>
      <c r="I210" s="199"/>
      <c r="J210" s="210">
        <f>BK210</f>
        <v>0</v>
      </c>
      <c r="K210" s="196"/>
      <c r="L210" s="201"/>
      <c r="M210" s="202"/>
      <c r="N210" s="203"/>
      <c r="O210" s="203"/>
      <c r="P210" s="204">
        <f>SUM(P211:P212)</f>
        <v>0</v>
      </c>
      <c r="Q210" s="203"/>
      <c r="R210" s="204">
        <f>SUM(R211:R212)</f>
        <v>0.040000000000000001</v>
      </c>
      <c r="S210" s="203"/>
      <c r="T210" s="205">
        <f>SUM(T211:T212)</f>
        <v>0.058000000000000003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6" t="s">
        <v>81</v>
      </c>
      <c r="AT210" s="207" t="s">
        <v>71</v>
      </c>
      <c r="AU210" s="207" t="s">
        <v>79</v>
      </c>
      <c r="AY210" s="206" t="s">
        <v>170</v>
      </c>
      <c r="BK210" s="208">
        <f>SUM(BK211:BK212)</f>
        <v>0</v>
      </c>
    </row>
    <row r="211" s="2" customFormat="1" ht="21.75" customHeight="1">
      <c r="A211" s="37"/>
      <c r="B211" s="38"/>
      <c r="C211" s="211" t="s">
        <v>626</v>
      </c>
      <c r="D211" s="211" t="s">
        <v>172</v>
      </c>
      <c r="E211" s="212" t="s">
        <v>627</v>
      </c>
      <c r="F211" s="213" t="s">
        <v>628</v>
      </c>
      <c r="G211" s="214" t="s">
        <v>265</v>
      </c>
      <c r="H211" s="215">
        <v>1</v>
      </c>
      <c r="I211" s="216"/>
      <c r="J211" s="217">
        <f>ROUND(I211*H211,2)</f>
        <v>0</v>
      </c>
      <c r="K211" s="213" t="s">
        <v>176</v>
      </c>
      <c r="L211" s="43"/>
      <c r="M211" s="218" t="s">
        <v>19</v>
      </c>
      <c r="N211" s="219" t="s">
        <v>43</v>
      </c>
      <c r="O211" s="83"/>
      <c r="P211" s="220">
        <f>O211*H211</f>
        <v>0</v>
      </c>
      <c r="Q211" s="220">
        <v>0.040000000000000001</v>
      </c>
      <c r="R211" s="220">
        <f>Q211*H211</f>
        <v>0.040000000000000001</v>
      </c>
      <c r="S211" s="220">
        <v>0.058000000000000003</v>
      </c>
      <c r="T211" s="221">
        <f>S211*H211</f>
        <v>0.058000000000000003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2" t="s">
        <v>181</v>
      </c>
      <c r="AT211" s="222" t="s">
        <v>172</v>
      </c>
      <c r="AU211" s="222" t="s">
        <v>81</v>
      </c>
      <c r="AY211" s="16" t="s">
        <v>170</v>
      </c>
      <c r="BE211" s="223">
        <f>IF(N211="základní",J211,0)</f>
        <v>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6" t="s">
        <v>79</v>
      </c>
      <c r="BK211" s="223">
        <f>ROUND(I211*H211,2)</f>
        <v>0</v>
      </c>
      <c r="BL211" s="16" t="s">
        <v>181</v>
      </c>
      <c r="BM211" s="222" t="s">
        <v>629</v>
      </c>
    </row>
    <row r="212" s="2" customFormat="1">
      <c r="A212" s="37"/>
      <c r="B212" s="38"/>
      <c r="C212" s="39"/>
      <c r="D212" s="224" t="s">
        <v>179</v>
      </c>
      <c r="E212" s="39"/>
      <c r="F212" s="225" t="s">
        <v>630</v>
      </c>
      <c r="G212" s="39"/>
      <c r="H212" s="39"/>
      <c r="I212" s="226"/>
      <c r="J212" s="39"/>
      <c r="K212" s="39"/>
      <c r="L212" s="43"/>
      <c r="M212" s="227"/>
      <c r="N212" s="228"/>
      <c r="O212" s="83"/>
      <c r="P212" s="83"/>
      <c r="Q212" s="83"/>
      <c r="R212" s="83"/>
      <c r="S212" s="83"/>
      <c r="T212" s="84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179</v>
      </c>
      <c r="AU212" s="16" t="s">
        <v>81</v>
      </c>
    </row>
    <row r="213" s="12" customFormat="1" ht="22.8" customHeight="1">
      <c r="A213" s="12"/>
      <c r="B213" s="195"/>
      <c r="C213" s="196"/>
      <c r="D213" s="197" t="s">
        <v>71</v>
      </c>
      <c r="E213" s="209" t="s">
        <v>379</v>
      </c>
      <c r="F213" s="209" t="s">
        <v>380</v>
      </c>
      <c r="G213" s="196"/>
      <c r="H213" s="196"/>
      <c r="I213" s="199"/>
      <c r="J213" s="210">
        <f>BK213</f>
        <v>0</v>
      </c>
      <c r="K213" s="196"/>
      <c r="L213" s="201"/>
      <c r="M213" s="202"/>
      <c r="N213" s="203"/>
      <c r="O213" s="203"/>
      <c r="P213" s="204">
        <f>SUM(P214:P225)</f>
        <v>0</v>
      </c>
      <c r="Q213" s="203"/>
      <c r="R213" s="204">
        <f>SUM(R214:R225)</f>
        <v>0.68228060000000001</v>
      </c>
      <c r="S213" s="203"/>
      <c r="T213" s="205">
        <f>SUM(T214:T225)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6" t="s">
        <v>81</v>
      </c>
      <c r="AT213" s="207" t="s">
        <v>71</v>
      </c>
      <c r="AU213" s="207" t="s">
        <v>79</v>
      </c>
      <c r="AY213" s="206" t="s">
        <v>170</v>
      </c>
      <c r="BK213" s="208">
        <f>SUM(BK214:BK225)</f>
        <v>0</v>
      </c>
    </row>
    <row r="214" s="2" customFormat="1" ht="21.75" customHeight="1">
      <c r="A214" s="37"/>
      <c r="B214" s="38"/>
      <c r="C214" s="211" t="s">
        <v>631</v>
      </c>
      <c r="D214" s="211" t="s">
        <v>172</v>
      </c>
      <c r="E214" s="212" t="s">
        <v>632</v>
      </c>
      <c r="F214" s="213" t="s">
        <v>633</v>
      </c>
      <c r="G214" s="214" t="s">
        <v>258</v>
      </c>
      <c r="H214" s="215">
        <v>7.5999999999999996</v>
      </c>
      <c r="I214" s="216"/>
      <c r="J214" s="217">
        <f>ROUND(I214*H214,2)</f>
        <v>0</v>
      </c>
      <c r="K214" s="213" t="s">
        <v>176</v>
      </c>
      <c r="L214" s="43"/>
      <c r="M214" s="218" t="s">
        <v>19</v>
      </c>
      <c r="N214" s="219" t="s">
        <v>43</v>
      </c>
      <c r="O214" s="83"/>
      <c r="P214" s="220">
        <f>O214*H214</f>
        <v>0</v>
      </c>
      <c r="Q214" s="220">
        <v>0</v>
      </c>
      <c r="R214" s="220">
        <f>Q214*H214</f>
        <v>0</v>
      </c>
      <c r="S214" s="220">
        <v>0</v>
      </c>
      <c r="T214" s="221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2" t="s">
        <v>181</v>
      </c>
      <c r="AT214" s="222" t="s">
        <v>172</v>
      </c>
      <c r="AU214" s="222" t="s">
        <v>81</v>
      </c>
      <c r="AY214" s="16" t="s">
        <v>170</v>
      </c>
      <c r="BE214" s="223">
        <f>IF(N214="základní",J214,0)</f>
        <v>0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6" t="s">
        <v>79</v>
      </c>
      <c r="BK214" s="223">
        <f>ROUND(I214*H214,2)</f>
        <v>0</v>
      </c>
      <c r="BL214" s="16" t="s">
        <v>181</v>
      </c>
      <c r="BM214" s="222" t="s">
        <v>634</v>
      </c>
    </row>
    <row r="215" s="2" customFormat="1">
      <c r="A215" s="37"/>
      <c r="B215" s="38"/>
      <c r="C215" s="39"/>
      <c r="D215" s="224" t="s">
        <v>179</v>
      </c>
      <c r="E215" s="39"/>
      <c r="F215" s="225" t="s">
        <v>635</v>
      </c>
      <c r="G215" s="39"/>
      <c r="H215" s="39"/>
      <c r="I215" s="226"/>
      <c r="J215" s="39"/>
      <c r="K215" s="39"/>
      <c r="L215" s="43"/>
      <c r="M215" s="227"/>
      <c r="N215" s="228"/>
      <c r="O215" s="83"/>
      <c r="P215" s="83"/>
      <c r="Q215" s="83"/>
      <c r="R215" s="83"/>
      <c r="S215" s="83"/>
      <c r="T215" s="84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179</v>
      </c>
      <c r="AU215" s="16" t="s">
        <v>81</v>
      </c>
    </row>
    <row r="216" s="2" customFormat="1" ht="16.5" customHeight="1">
      <c r="A216" s="37"/>
      <c r="B216" s="38"/>
      <c r="C216" s="233" t="s">
        <v>636</v>
      </c>
      <c r="D216" s="233" t="s">
        <v>446</v>
      </c>
      <c r="E216" s="234" t="s">
        <v>637</v>
      </c>
      <c r="F216" s="235" t="s">
        <v>638</v>
      </c>
      <c r="G216" s="236" t="s">
        <v>258</v>
      </c>
      <c r="H216" s="237">
        <v>8.3599999999999994</v>
      </c>
      <c r="I216" s="238"/>
      <c r="J216" s="239">
        <f>ROUND(I216*H216,2)</f>
        <v>0</v>
      </c>
      <c r="K216" s="235" t="s">
        <v>176</v>
      </c>
      <c r="L216" s="240"/>
      <c r="M216" s="241" t="s">
        <v>19</v>
      </c>
      <c r="N216" s="242" t="s">
        <v>43</v>
      </c>
      <c r="O216" s="83"/>
      <c r="P216" s="220">
        <f>O216*H216</f>
        <v>0</v>
      </c>
      <c r="Q216" s="220">
        <v>0.00020000000000000001</v>
      </c>
      <c r="R216" s="220">
        <f>Q216*H216</f>
        <v>0.0016719999999999999</v>
      </c>
      <c r="S216" s="220">
        <v>0</v>
      </c>
      <c r="T216" s="221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2" t="s">
        <v>356</v>
      </c>
      <c r="AT216" s="222" t="s">
        <v>446</v>
      </c>
      <c r="AU216" s="222" t="s">
        <v>81</v>
      </c>
      <c r="AY216" s="16" t="s">
        <v>170</v>
      </c>
      <c r="BE216" s="223">
        <f>IF(N216="základní",J216,0)</f>
        <v>0</v>
      </c>
      <c r="BF216" s="223">
        <f>IF(N216="snížená",J216,0)</f>
        <v>0</v>
      </c>
      <c r="BG216" s="223">
        <f>IF(N216="zákl. přenesená",J216,0)</f>
        <v>0</v>
      </c>
      <c r="BH216" s="223">
        <f>IF(N216="sníž. přenesená",J216,0)</f>
        <v>0</v>
      </c>
      <c r="BI216" s="223">
        <f>IF(N216="nulová",J216,0)</f>
        <v>0</v>
      </c>
      <c r="BJ216" s="16" t="s">
        <v>79</v>
      </c>
      <c r="BK216" s="223">
        <f>ROUND(I216*H216,2)</f>
        <v>0</v>
      </c>
      <c r="BL216" s="16" t="s">
        <v>181</v>
      </c>
      <c r="BM216" s="222" t="s">
        <v>639</v>
      </c>
    </row>
    <row r="217" s="2" customFormat="1" ht="16.5" customHeight="1">
      <c r="A217" s="37"/>
      <c r="B217" s="38"/>
      <c r="C217" s="211" t="s">
        <v>640</v>
      </c>
      <c r="D217" s="211" t="s">
        <v>172</v>
      </c>
      <c r="E217" s="212" t="s">
        <v>641</v>
      </c>
      <c r="F217" s="213" t="s">
        <v>642</v>
      </c>
      <c r="G217" s="214" t="s">
        <v>224</v>
      </c>
      <c r="H217" s="215">
        <v>2.7999999999999998</v>
      </c>
      <c r="I217" s="216"/>
      <c r="J217" s="217">
        <f>ROUND(I217*H217,2)</f>
        <v>0</v>
      </c>
      <c r="K217" s="213" t="s">
        <v>176</v>
      </c>
      <c r="L217" s="43"/>
      <c r="M217" s="218" t="s">
        <v>19</v>
      </c>
      <c r="N217" s="219" t="s">
        <v>43</v>
      </c>
      <c r="O217" s="83"/>
      <c r="P217" s="220">
        <f>O217*H217</f>
        <v>0</v>
      </c>
      <c r="Q217" s="220">
        <v>0</v>
      </c>
      <c r="R217" s="220">
        <f>Q217*H217</f>
        <v>0</v>
      </c>
      <c r="S217" s="220">
        <v>0</v>
      </c>
      <c r="T217" s="22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2" t="s">
        <v>181</v>
      </c>
      <c r="AT217" s="222" t="s">
        <v>172</v>
      </c>
      <c r="AU217" s="222" t="s">
        <v>81</v>
      </c>
      <c r="AY217" s="16" t="s">
        <v>170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16" t="s">
        <v>79</v>
      </c>
      <c r="BK217" s="223">
        <f>ROUND(I217*H217,2)</f>
        <v>0</v>
      </c>
      <c r="BL217" s="16" t="s">
        <v>181</v>
      </c>
      <c r="BM217" s="222" t="s">
        <v>643</v>
      </c>
    </row>
    <row r="218" s="2" customFormat="1">
      <c r="A218" s="37"/>
      <c r="B218" s="38"/>
      <c r="C218" s="39"/>
      <c r="D218" s="224" t="s">
        <v>179</v>
      </c>
      <c r="E218" s="39"/>
      <c r="F218" s="225" t="s">
        <v>644</v>
      </c>
      <c r="G218" s="39"/>
      <c r="H218" s="39"/>
      <c r="I218" s="226"/>
      <c r="J218" s="39"/>
      <c r="K218" s="39"/>
      <c r="L218" s="43"/>
      <c r="M218" s="227"/>
      <c r="N218" s="228"/>
      <c r="O218" s="83"/>
      <c r="P218" s="83"/>
      <c r="Q218" s="83"/>
      <c r="R218" s="83"/>
      <c r="S218" s="83"/>
      <c r="T218" s="84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179</v>
      </c>
      <c r="AU218" s="16" t="s">
        <v>81</v>
      </c>
    </row>
    <row r="219" s="2" customFormat="1" ht="16.5" customHeight="1">
      <c r="A219" s="37"/>
      <c r="B219" s="38"/>
      <c r="C219" s="233" t="s">
        <v>645</v>
      </c>
      <c r="D219" s="233" t="s">
        <v>446</v>
      </c>
      <c r="E219" s="234" t="s">
        <v>646</v>
      </c>
      <c r="F219" s="235" t="s">
        <v>647</v>
      </c>
      <c r="G219" s="236" t="s">
        <v>224</v>
      </c>
      <c r="H219" s="237">
        <v>3.0800000000000001</v>
      </c>
      <c r="I219" s="238"/>
      <c r="J219" s="239">
        <f>ROUND(I219*H219,2)</f>
        <v>0</v>
      </c>
      <c r="K219" s="235" t="s">
        <v>176</v>
      </c>
      <c r="L219" s="240"/>
      <c r="M219" s="241" t="s">
        <v>19</v>
      </c>
      <c r="N219" s="242" t="s">
        <v>43</v>
      </c>
      <c r="O219" s="83"/>
      <c r="P219" s="220">
        <f>O219*H219</f>
        <v>0</v>
      </c>
      <c r="Q219" s="220">
        <v>0.01</v>
      </c>
      <c r="R219" s="220">
        <f>Q219*H219</f>
        <v>0.030800000000000001</v>
      </c>
      <c r="S219" s="220">
        <v>0</v>
      </c>
      <c r="T219" s="221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2" t="s">
        <v>356</v>
      </c>
      <c r="AT219" s="222" t="s">
        <v>446</v>
      </c>
      <c r="AU219" s="222" t="s">
        <v>81</v>
      </c>
      <c r="AY219" s="16" t="s">
        <v>170</v>
      </c>
      <c r="BE219" s="223">
        <f>IF(N219="základní",J219,0)</f>
        <v>0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16" t="s">
        <v>79</v>
      </c>
      <c r="BK219" s="223">
        <f>ROUND(I219*H219,2)</f>
        <v>0</v>
      </c>
      <c r="BL219" s="16" t="s">
        <v>181</v>
      </c>
      <c r="BM219" s="222" t="s">
        <v>648</v>
      </c>
    </row>
    <row r="220" s="2" customFormat="1" ht="16.5" customHeight="1">
      <c r="A220" s="37"/>
      <c r="B220" s="38"/>
      <c r="C220" s="211" t="s">
        <v>649</v>
      </c>
      <c r="D220" s="211" t="s">
        <v>172</v>
      </c>
      <c r="E220" s="212" t="s">
        <v>650</v>
      </c>
      <c r="F220" s="213" t="s">
        <v>651</v>
      </c>
      <c r="G220" s="214" t="s">
        <v>652</v>
      </c>
      <c r="H220" s="215">
        <v>736.17200000000003</v>
      </c>
      <c r="I220" s="216"/>
      <c r="J220" s="217">
        <f>ROUND(I220*H220,2)</f>
        <v>0</v>
      </c>
      <c r="K220" s="213" t="s">
        <v>176</v>
      </c>
      <c r="L220" s="43"/>
      <c r="M220" s="218" t="s">
        <v>19</v>
      </c>
      <c r="N220" s="219" t="s">
        <v>43</v>
      </c>
      <c r="O220" s="83"/>
      <c r="P220" s="220">
        <f>O220*H220</f>
        <v>0</v>
      </c>
      <c r="Q220" s="220">
        <v>5.0000000000000002E-05</v>
      </c>
      <c r="R220" s="220">
        <f>Q220*H220</f>
        <v>0.036808600000000004</v>
      </c>
      <c r="S220" s="220">
        <v>0</v>
      </c>
      <c r="T220" s="221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2" t="s">
        <v>181</v>
      </c>
      <c r="AT220" s="222" t="s">
        <v>172</v>
      </c>
      <c r="AU220" s="222" t="s">
        <v>81</v>
      </c>
      <c r="AY220" s="16" t="s">
        <v>170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6" t="s">
        <v>79</v>
      </c>
      <c r="BK220" s="223">
        <f>ROUND(I220*H220,2)</f>
        <v>0</v>
      </c>
      <c r="BL220" s="16" t="s">
        <v>181</v>
      </c>
      <c r="BM220" s="222" t="s">
        <v>653</v>
      </c>
    </row>
    <row r="221" s="2" customFormat="1">
      <c r="A221" s="37"/>
      <c r="B221" s="38"/>
      <c r="C221" s="39"/>
      <c r="D221" s="224" t="s">
        <v>179</v>
      </c>
      <c r="E221" s="39"/>
      <c r="F221" s="225" t="s">
        <v>654</v>
      </c>
      <c r="G221" s="39"/>
      <c r="H221" s="39"/>
      <c r="I221" s="226"/>
      <c r="J221" s="39"/>
      <c r="K221" s="39"/>
      <c r="L221" s="43"/>
      <c r="M221" s="227"/>
      <c r="N221" s="228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179</v>
      </c>
      <c r="AU221" s="16" t="s">
        <v>81</v>
      </c>
    </row>
    <row r="222" s="2" customFormat="1" ht="16.5" customHeight="1">
      <c r="A222" s="37"/>
      <c r="B222" s="38"/>
      <c r="C222" s="233" t="s">
        <v>655</v>
      </c>
      <c r="D222" s="233" t="s">
        <v>446</v>
      </c>
      <c r="E222" s="234" t="s">
        <v>656</v>
      </c>
      <c r="F222" s="235" t="s">
        <v>657</v>
      </c>
      <c r="G222" s="236" t="s">
        <v>211</v>
      </c>
      <c r="H222" s="237">
        <v>0.46300000000000002</v>
      </c>
      <c r="I222" s="238"/>
      <c r="J222" s="239">
        <f>ROUND(I222*H222,2)</f>
        <v>0</v>
      </c>
      <c r="K222" s="235" t="s">
        <v>176</v>
      </c>
      <c r="L222" s="240"/>
      <c r="M222" s="241" t="s">
        <v>19</v>
      </c>
      <c r="N222" s="242" t="s">
        <v>43</v>
      </c>
      <c r="O222" s="83"/>
      <c r="P222" s="220">
        <f>O222*H222</f>
        <v>0</v>
      </c>
      <c r="Q222" s="220">
        <v>1</v>
      </c>
      <c r="R222" s="220">
        <f>Q222*H222</f>
        <v>0.46300000000000002</v>
      </c>
      <c r="S222" s="220">
        <v>0</v>
      </c>
      <c r="T222" s="221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2" t="s">
        <v>356</v>
      </c>
      <c r="AT222" s="222" t="s">
        <v>446</v>
      </c>
      <c r="AU222" s="222" t="s">
        <v>81</v>
      </c>
      <c r="AY222" s="16" t="s">
        <v>170</v>
      </c>
      <c r="BE222" s="223">
        <f>IF(N222="základní",J222,0)</f>
        <v>0</v>
      </c>
      <c r="BF222" s="223">
        <f>IF(N222="snížená",J222,0)</f>
        <v>0</v>
      </c>
      <c r="BG222" s="223">
        <f>IF(N222="zákl. přenesená",J222,0)</f>
        <v>0</v>
      </c>
      <c r="BH222" s="223">
        <f>IF(N222="sníž. přenesená",J222,0)</f>
        <v>0</v>
      </c>
      <c r="BI222" s="223">
        <f>IF(N222="nulová",J222,0)</f>
        <v>0</v>
      </c>
      <c r="BJ222" s="16" t="s">
        <v>79</v>
      </c>
      <c r="BK222" s="223">
        <f>ROUND(I222*H222,2)</f>
        <v>0</v>
      </c>
      <c r="BL222" s="16" t="s">
        <v>181</v>
      </c>
      <c r="BM222" s="222" t="s">
        <v>658</v>
      </c>
    </row>
    <row r="223" s="2" customFormat="1" ht="24.15" customHeight="1">
      <c r="A223" s="37"/>
      <c r="B223" s="38"/>
      <c r="C223" s="211" t="s">
        <v>659</v>
      </c>
      <c r="D223" s="211" t="s">
        <v>172</v>
      </c>
      <c r="E223" s="212" t="s">
        <v>660</v>
      </c>
      <c r="F223" s="213" t="s">
        <v>661</v>
      </c>
      <c r="G223" s="214" t="s">
        <v>211</v>
      </c>
      <c r="H223" s="215">
        <v>0.68200000000000005</v>
      </c>
      <c r="I223" s="216"/>
      <c r="J223" s="217">
        <f>ROUND(I223*H223,2)</f>
        <v>0</v>
      </c>
      <c r="K223" s="213" t="s">
        <v>176</v>
      </c>
      <c r="L223" s="43"/>
      <c r="M223" s="218" t="s">
        <v>19</v>
      </c>
      <c r="N223" s="219" t="s">
        <v>43</v>
      </c>
      <c r="O223" s="83"/>
      <c r="P223" s="220">
        <f>O223*H223</f>
        <v>0</v>
      </c>
      <c r="Q223" s="220">
        <v>0</v>
      </c>
      <c r="R223" s="220">
        <f>Q223*H223</f>
        <v>0</v>
      </c>
      <c r="S223" s="220">
        <v>0</v>
      </c>
      <c r="T223" s="22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2" t="s">
        <v>181</v>
      </c>
      <c r="AT223" s="222" t="s">
        <v>172</v>
      </c>
      <c r="AU223" s="222" t="s">
        <v>81</v>
      </c>
      <c r="AY223" s="16" t="s">
        <v>170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6" t="s">
        <v>79</v>
      </c>
      <c r="BK223" s="223">
        <f>ROUND(I223*H223,2)</f>
        <v>0</v>
      </c>
      <c r="BL223" s="16" t="s">
        <v>181</v>
      </c>
      <c r="BM223" s="222" t="s">
        <v>662</v>
      </c>
    </row>
    <row r="224" s="2" customFormat="1">
      <c r="A224" s="37"/>
      <c r="B224" s="38"/>
      <c r="C224" s="39"/>
      <c r="D224" s="224" t="s">
        <v>179</v>
      </c>
      <c r="E224" s="39"/>
      <c r="F224" s="225" t="s">
        <v>663</v>
      </c>
      <c r="G224" s="39"/>
      <c r="H224" s="39"/>
      <c r="I224" s="226"/>
      <c r="J224" s="39"/>
      <c r="K224" s="39"/>
      <c r="L224" s="43"/>
      <c r="M224" s="227"/>
      <c r="N224" s="228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179</v>
      </c>
      <c r="AU224" s="16" t="s">
        <v>81</v>
      </c>
    </row>
    <row r="225" s="2" customFormat="1" ht="16.5" customHeight="1">
      <c r="A225" s="37"/>
      <c r="B225" s="38"/>
      <c r="C225" s="211" t="s">
        <v>664</v>
      </c>
      <c r="D225" s="211" t="s">
        <v>172</v>
      </c>
      <c r="E225" s="212" t="s">
        <v>665</v>
      </c>
      <c r="F225" s="213" t="s">
        <v>666</v>
      </c>
      <c r="G225" s="214" t="s">
        <v>265</v>
      </c>
      <c r="H225" s="215">
        <v>1</v>
      </c>
      <c r="I225" s="216"/>
      <c r="J225" s="217">
        <f>ROUND(I225*H225,2)</f>
        <v>0</v>
      </c>
      <c r="K225" s="213" t="s">
        <v>19</v>
      </c>
      <c r="L225" s="43"/>
      <c r="M225" s="218" t="s">
        <v>19</v>
      </c>
      <c r="N225" s="219" t="s">
        <v>43</v>
      </c>
      <c r="O225" s="83"/>
      <c r="P225" s="220">
        <f>O225*H225</f>
        <v>0</v>
      </c>
      <c r="Q225" s="220">
        <v>0.14999999999999999</v>
      </c>
      <c r="R225" s="220">
        <f>Q225*H225</f>
        <v>0.14999999999999999</v>
      </c>
      <c r="S225" s="220">
        <v>0</v>
      </c>
      <c r="T225" s="22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2" t="s">
        <v>181</v>
      </c>
      <c r="AT225" s="222" t="s">
        <v>172</v>
      </c>
      <c r="AU225" s="222" t="s">
        <v>81</v>
      </c>
      <c r="AY225" s="16" t="s">
        <v>170</v>
      </c>
      <c r="BE225" s="223">
        <f>IF(N225="základní",J225,0)</f>
        <v>0</v>
      </c>
      <c r="BF225" s="223">
        <f>IF(N225="snížená",J225,0)</f>
        <v>0</v>
      </c>
      <c r="BG225" s="223">
        <f>IF(N225="zákl. přenesená",J225,0)</f>
        <v>0</v>
      </c>
      <c r="BH225" s="223">
        <f>IF(N225="sníž. přenesená",J225,0)</f>
        <v>0</v>
      </c>
      <c r="BI225" s="223">
        <f>IF(N225="nulová",J225,0)</f>
        <v>0</v>
      </c>
      <c r="BJ225" s="16" t="s">
        <v>79</v>
      </c>
      <c r="BK225" s="223">
        <f>ROUND(I225*H225,2)</f>
        <v>0</v>
      </c>
      <c r="BL225" s="16" t="s">
        <v>181</v>
      </c>
      <c r="BM225" s="222" t="s">
        <v>667</v>
      </c>
    </row>
    <row r="226" s="12" customFormat="1" ht="22.8" customHeight="1">
      <c r="A226" s="12"/>
      <c r="B226" s="195"/>
      <c r="C226" s="196"/>
      <c r="D226" s="197" t="s">
        <v>71</v>
      </c>
      <c r="E226" s="209" t="s">
        <v>386</v>
      </c>
      <c r="F226" s="209" t="s">
        <v>387</v>
      </c>
      <c r="G226" s="196"/>
      <c r="H226" s="196"/>
      <c r="I226" s="199"/>
      <c r="J226" s="210">
        <f>BK226</f>
        <v>0</v>
      </c>
      <c r="K226" s="196"/>
      <c r="L226" s="201"/>
      <c r="M226" s="202"/>
      <c r="N226" s="203"/>
      <c r="O226" s="203"/>
      <c r="P226" s="204">
        <f>SUM(P227:P240)</f>
        <v>0</v>
      </c>
      <c r="Q226" s="203"/>
      <c r="R226" s="204">
        <f>SUM(R227:R240)</f>
        <v>8.0702223999999987</v>
      </c>
      <c r="S226" s="203"/>
      <c r="T226" s="205">
        <f>SUM(T227:T240)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6" t="s">
        <v>81</v>
      </c>
      <c r="AT226" s="207" t="s">
        <v>71</v>
      </c>
      <c r="AU226" s="207" t="s">
        <v>79</v>
      </c>
      <c r="AY226" s="206" t="s">
        <v>170</v>
      </c>
      <c r="BK226" s="208">
        <f>SUM(BK227:BK240)</f>
        <v>0</v>
      </c>
    </row>
    <row r="227" s="2" customFormat="1" ht="24.15" customHeight="1">
      <c r="A227" s="37"/>
      <c r="B227" s="38"/>
      <c r="C227" s="211" t="s">
        <v>668</v>
      </c>
      <c r="D227" s="211" t="s">
        <v>172</v>
      </c>
      <c r="E227" s="212" t="s">
        <v>669</v>
      </c>
      <c r="F227" s="213" t="s">
        <v>670</v>
      </c>
      <c r="G227" s="214" t="s">
        <v>258</v>
      </c>
      <c r="H227" s="215">
        <v>2.7999999999999998</v>
      </c>
      <c r="I227" s="216"/>
      <c r="J227" s="217">
        <f>ROUND(I227*H227,2)</f>
        <v>0</v>
      </c>
      <c r="K227" s="213" t="s">
        <v>176</v>
      </c>
      <c r="L227" s="43"/>
      <c r="M227" s="218" t="s">
        <v>19</v>
      </c>
      <c r="N227" s="219" t="s">
        <v>43</v>
      </c>
      <c r="O227" s="83"/>
      <c r="P227" s="220">
        <f>O227*H227</f>
        <v>0</v>
      </c>
      <c r="Q227" s="220">
        <v>0.0077999999999999996</v>
      </c>
      <c r="R227" s="220">
        <f>Q227*H227</f>
        <v>0.021839999999999998</v>
      </c>
      <c r="S227" s="220">
        <v>0</v>
      </c>
      <c r="T227" s="221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2" t="s">
        <v>181</v>
      </c>
      <c r="AT227" s="222" t="s">
        <v>172</v>
      </c>
      <c r="AU227" s="222" t="s">
        <v>81</v>
      </c>
      <c r="AY227" s="16" t="s">
        <v>170</v>
      </c>
      <c r="BE227" s="223">
        <f>IF(N227="základní",J227,0)</f>
        <v>0</v>
      </c>
      <c r="BF227" s="223">
        <f>IF(N227="snížená",J227,0)</f>
        <v>0</v>
      </c>
      <c r="BG227" s="223">
        <f>IF(N227="zákl. přenesená",J227,0)</f>
        <v>0</v>
      </c>
      <c r="BH227" s="223">
        <f>IF(N227="sníž. přenesená",J227,0)</f>
        <v>0</v>
      </c>
      <c r="BI227" s="223">
        <f>IF(N227="nulová",J227,0)</f>
        <v>0</v>
      </c>
      <c r="BJ227" s="16" t="s">
        <v>79</v>
      </c>
      <c r="BK227" s="223">
        <f>ROUND(I227*H227,2)</f>
        <v>0</v>
      </c>
      <c r="BL227" s="16" t="s">
        <v>181</v>
      </c>
      <c r="BM227" s="222" t="s">
        <v>671</v>
      </c>
    </row>
    <row r="228" s="2" customFormat="1">
      <c r="A228" s="37"/>
      <c r="B228" s="38"/>
      <c r="C228" s="39"/>
      <c r="D228" s="224" t="s">
        <v>179</v>
      </c>
      <c r="E228" s="39"/>
      <c r="F228" s="225" t="s">
        <v>672</v>
      </c>
      <c r="G228" s="39"/>
      <c r="H228" s="39"/>
      <c r="I228" s="226"/>
      <c r="J228" s="39"/>
      <c r="K228" s="39"/>
      <c r="L228" s="43"/>
      <c r="M228" s="227"/>
      <c r="N228" s="228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179</v>
      </c>
      <c r="AU228" s="16" t="s">
        <v>81</v>
      </c>
    </row>
    <row r="229" s="2" customFormat="1" ht="16.5" customHeight="1">
      <c r="A229" s="37"/>
      <c r="B229" s="38"/>
      <c r="C229" s="233" t="s">
        <v>503</v>
      </c>
      <c r="D229" s="233" t="s">
        <v>446</v>
      </c>
      <c r="E229" s="234" t="s">
        <v>673</v>
      </c>
      <c r="F229" s="235" t="s">
        <v>674</v>
      </c>
      <c r="G229" s="236" t="s">
        <v>224</v>
      </c>
      <c r="H229" s="237">
        <v>0.38600000000000001</v>
      </c>
      <c r="I229" s="238"/>
      <c r="J229" s="239">
        <f>ROUND(I229*H229,2)</f>
        <v>0</v>
      </c>
      <c r="K229" s="235" t="s">
        <v>19</v>
      </c>
      <c r="L229" s="240"/>
      <c r="M229" s="241" t="s">
        <v>19</v>
      </c>
      <c r="N229" s="242" t="s">
        <v>43</v>
      </c>
      <c r="O229" s="83"/>
      <c r="P229" s="220">
        <f>O229*H229</f>
        <v>0</v>
      </c>
      <c r="Q229" s="220">
        <v>0.081000000000000003</v>
      </c>
      <c r="R229" s="220">
        <f>Q229*H229</f>
        <v>0.031266000000000002</v>
      </c>
      <c r="S229" s="220">
        <v>0</v>
      </c>
      <c r="T229" s="22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2" t="s">
        <v>356</v>
      </c>
      <c r="AT229" s="222" t="s">
        <v>446</v>
      </c>
      <c r="AU229" s="222" t="s">
        <v>81</v>
      </c>
      <c r="AY229" s="16" t="s">
        <v>170</v>
      </c>
      <c r="BE229" s="223">
        <f>IF(N229="základní",J229,0)</f>
        <v>0</v>
      </c>
      <c r="BF229" s="223">
        <f>IF(N229="snížená",J229,0)</f>
        <v>0</v>
      </c>
      <c r="BG229" s="223">
        <f>IF(N229="zákl. přenesená",J229,0)</f>
        <v>0</v>
      </c>
      <c r="BH229" s="223">
        <f>IF(N229="sníž. přenesená",J229,0)</f>
        <v>0</v>
      </c>
      <c r="BI229" s="223">
        <f>IF(N229="nulová",J229,0)</f>
        <v>0</v>
      </c>
      <c r="BJ229" s="16" t="s">
        <v>79</v>
      </c>
      <c r="BK229" s="223">
        <f>ROUND(I229*H229,2)</f>
        <v>0</v>
      </c>
      <c r="BL229" s="16" t="s">
        <v>181</v>
      </c>
      <c r="BM229" s="222" t="s">
        <v>675</v>
      </c>
    </row>
    <row r="230" s="2" customFormat="1" ht="24.15" customHeight="1">
      <c r="A230" s="37"/>
      <c r="B230" s="38"/>
      <c r="C230" s="211" t="s">
        <v>524</v>
      </c>
      <c r="D230" s="211" t="s">
        <v>172</v>
      </c>
      <c r="E230" s="212" t="s">
        <v>676</v>
      </c>
      <c r="F230" s="213" t="s">
        <v>677</v>
      </c>
      <c r="G230" s="214" t="s">
        <v>258</v>
      </c>
      <c r="H230" s="215">
        <v>2.7999999999999998</v>
      </c>
      <c r="I230" s="216"/>
      <c r="J230" s="217">
        <f>ROUND(I230*H230,2)</f>
        <v>0</v>
      </c>
      <c r="K230" s="213" t="s">
        <v>176</v>
      </c>
      <c r="L230" s="43"/>
      <c r="M230" s="218" t="s">
        <v>19</v>
      </c>
      <c r="N230" s="219" t="s">
        <v>43</v>
      </c>
      <c r="O230" s="83"/>
      <c r="P230" s="220">
        <f>O230*H230</f>
        <v>0</v>
      </c>
      <c r="Q230" s="220">
        <v>0.0038</v>
      </c>
      <c r="R230" s="220">
        <f>Q230*H230</f>
        <v>0.01064</v>
      </c>
      <c r="S230" s="220">
        <v>0</v>
      </c>
      <c r="T230" s="221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2" t="s">
        <v>181</v>
      </c>
      <c r="AT230" s="222" t="s">
        <v>172</v>
      </c>
      <c r="AU230" s="222" t="s">
        <v>81</v>
      </c>
      <c r="AY230" s="16" t="s">
        <v>170</v>
      </c>
      <c r="BE230" s="223">
        <f>IF(N230="základní",J230,0)</f>
        <v>0</v>
      </c>
      <c r="BF230" s="223">
        <f>IF(N230="snížená",J230,0)</f>
        <v>0</v>
      </c>
      <c r="BG230" s="223">
        <f>IF(N230="zákl. přenesená",J230,0)</f>
        <v>0</v>
      </c>
      <c r="BH230" s="223">
        <f>IF(N230="sníž. přenesená",J230,0)</f>
        <v>0</v>
      </c>
      <c r="BI230" s="223">
        <f>IF(N230="nulová",J230,0)</f>
        <v>0</v>
      </c>
      <c r="BJ230" s="16" t="s">
        <v>79</v>
      </c>
      <c r="BK230" s="223">
        <f>ROUND(I230*H230,2)</f>
        <v>0</v>
      </c>
      <c r="BL230" s="16" t="s">
        <v>181</v>
      </c>
      <c r="BM230" s="222" t="s">
        <v>678</v>
      </c>
    </row>
    <row r="231" s="2" customFormat="1">
      <c r="A231" s="37"/>
      <c r="B231" s="38"/>
      <c r="C231" s="39"/>
      <c r="D231" s="224" t="s">
        <v>179</v>
      </c>
      <c r="E231" s="39"/>
      <c r="F231" s="225" t="s">
        <v>679</v>
      </c>
      <c r="G231" s="39"/>
      <c r="H231" s="39"/>
      <c r="I231" s="226"/>
      <c r="J231" s="39"/>
      <c r="K231" s="39"/>
      <c r="L231" s="43"/>
      <c r="M231" s="227"/>
      <c r="N231" s="228"/>
      <c r="O231" s="83"/>
      <c r="P231" s="83"/>
      <c r="Q231" s="83"/>
      <c r="R231" s="83"/>
      <c r="S231" s="83"/>
      <c r="T231" s="84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179</v>
      </c>
      <c r="AU231" s="16" t="s">
        <v>81</v>
      </c>
    </row>
    <row r="232" s="2" customFormat="1" ht="16.5" customHeight="1">
      <c r="A232" s="37"/>
      <c r="B232" s="38"/>
      <c r="C232" s="233" t="s">
        <v>513</v>
      </c>
      <c r="D232" s="233" t="s">
        <v>446</v>
      </c>
      <c r="E232" s="234" t="s">
        <v>680</v>
      </c>
      <c r="F232" s="235" t="s">
        <v>681</v>
      </c>
      <c r="G232" s="236" t="s">
        <v>224</v>
      </c>
      <c r="H232" s="237">
        <v>1.8680000000000001</v>
      </c>
      <c r="I232" s="238"/>
      <c r="J232" s="239">
        <f>ROUND(I232*H232,2)</f>
        <v>0</v>
      </c>
      <c r="K232" s="235" t="s">
        <v>19</v>
      </c>
      <c r="L232" s="240"/>
      <c r="M232" s="241" t="s">
        <v>19</v>
      </c>
      <c r="N232" s="242" t="s">
        <v>43</v>
      </c>
      <c r="O232" s="83"/>
      <c r="P232" s="220">
        <f>O232*H232</f>
        <v>0</v>
      </c>
      <c r="Q232" s="220">
        <v>0.081000000000000003</v>
      </c>
      <c r="R232" s="220">
        <f>Q232*H232</f>
        <v>0.15130800000000003</v>
      </c>
      <c r="S232" s="220">
        <v>0</v>
      </c>
      <c r="T232" s="221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2" t="s">
        <v>356</v>
      </c>
      <c r="AT232" s="222" t="s">
        <v>446</v>
      </c>
      <c r="AU232" s="222" t="s">
        <v>81</v>
      </c>
      <c r="AY232" s="16" t="s">
        <v>170</v>
      </c>
      <c r="BE232" s="223">
        <f>IF(N232="základní",J232,0)</f>
        <v>0</v>
      </c>
      <c r="BF232" s="223">
        <f>IF(N232="snížená",J232,0)</f>
        <v>0</v>
      </c>
      <c r="BG232" s="223">
        <f>IF(N232="zákl. přenesená",J232,0)</f>
        <v>0</v>
      </c>
      <c r="BH232" s="223">
        <f>IF(N232="sníž. přenesená",J232,0)</f>
        <v>0</v>
      </c>
      <c r="BI232" s="223">
        <f>IF(N232="nulová",J232,0)</f>
        <v>0</v>
      </c>
      <c r="BJ232" s="16" t="s">
        <v>79</v>
      </c>
      <c r="BK232" s="223">
        <f>ROUND(I232*H232,2)</f>
        <v>0</v>
      </c>
      <c r="BL232" s="16" t="s">
        <v>181</v>
      </c>
      <c r="BM232" s="222" t="s">
        <v>682</v>
      </c>
    </row>
    <row r="233" s="2" customFormat="1" ht="24.15" customHeight="1">
      <c r="A233" s="37"/>
      <c r="B233" s="38"/>
      <c r="C233" s="211" t="s">
        <v>683</v>
      </c>
      <c r="D233" s="211" t="s">
        <v>172</v>
      </c>
      <c r="E233" s="212" t="s">
        <v>684</v>
      </c>
      <c r="F233" s="213" t="s">
        <v>685</v>
      </c>
      <c r="G233" s="214" t="s">
        <v>224</v>
      </c>
      <c r="H233" s="215">
        <v>55.710000000000001</v>
      </c>
      <c r="I233" s="216"/>
      <c r="J233" s="217">
        <f>ROUND(I233*H233,2)</f>
        <v>0</v>
      </c>
      <c r="K233" s="213" t="s">
        <v>176</v>
      </c>
      <c r="L233" s="43"/>
      <c r="M233" s="218" t="s">
        <v>19</v>
      </c>
      <c r="N233" s="219" t="s">
        <v>43</v>
      </c>
      <c r="O233" s="83"/>
      <c r="P233" s="220">
        <f>O233*H233</f>
        <v>0</v>
      </c>
      <c r="Q233" s="220">
        <v>0.0094999999999999998</v>
      </c>
      <c r="R233" s="220">
        <f>Q233*H233</f>
        <v>0.52924499999999997</v>
      </c>
      <c r="S233" s="220">
        <v>0</v>
      </c>
      <c r="T233" s="221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2" t="s">
        <v>181</v>
      </c>
      <c r="AT233" s="222" t="s">
        <v>172</v>
      </c>
      <c r="AU233" s="222" t="s">
        <v>81</v>
      </c>
      <c r="AY233" s="16" t="s">
        <v>170</v>
      </c>
      <c r="BE233" s="223">
        <f>IF(N233="základní",J233,0)</f>
        <v>0</v>
      </c>
      <c r="BF233" s="223">
        <f>IF(N233="snížená",J233,0)</f>
        <v>0</v>
      </c>
      <c r="BG233" s="223">
        <f>IF(N233="zákl. přenesená",J233,0)</f>
        <v>0</v>
      </c>
      <c r="BH233" s="223">
        <f>IF(N233="sníž. přenesená",J233,0)</f>
        <v>0</v>
      </c>
      <c r="BI233" s="223">
        <f>IF(N233="nulová",J233,0)</f>
        <v>0</v>
      </c>
      <c r="BJ233" s="16" t="s">
        <v>79</v>
      </c>
      <c r="BK233" s="223">
        <f>ROUND(I233*H233,2)</f>
        <v>0</v>
      </c>
      <c r="BL233" s="16" t="s">
        <v>181</v>
      </c>
      <c r="BM233" s="222" t="s">
        <v>686</v>
      </c>
    </row>
    <row r="234" s="2" customFormat="1">
      <c r="A234" s="37"/>
      <c r="B234" s="38"/>
      <c r="C234" s="39"/>
      <c r="D234" s="224" t="s">
        <v>179</v>
      </c>
      <c r="E234" s="39"/>
      <c r="F234" s="225" t="s">
        <v>687</v>
      </c>
      <c r="G234" s="39"/>
      <c r="H234" s="39"/>
      <c r="I234" s="226"/>
      <c r="J234" s="39"/>
      <c r="K234" s="39"/>
      <c r="L234" s="43"/>
      <c r="M234" s="227"/>
      <c r="N234" s="228"/>
      <c r="O234" s="83"/>
      <c r="P234" s="83"/>
      <c r="Q234" s="83"/>
      <c r="R234" s="83"/>
      <c r="S234" s="83"/>
      <c r="T234" s="84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179</v>
      </c>
      <c r="AU234" s="16" t="s">
        <v>81</v>
      </c>
    </row>
    <row r="235" s="2" customFormat="1" ht="16.5" customHeight="1">
      <c r="A235" s="37"/>
      <c r="B235" s="38"/>
      <c r="C235" s="233" t="s">
        <v>688</v>
      </c>
      <c r="D235" s="233" t="s">
        <v>446</v>
      </c>
      <c r="E235" s="234" t="s">
        <v>689</v>
      </c>
      <c r="F235" s="235" t="s">
        <v>690</v>
      </c>
      <c r="G235" s="236" t="s">
        <v>224</v>
      </c>
      <c r="H235" s="237">
        <v>58.496000000000002</v>
      </c>
      <c r="I235" s="238"/>
      <c r="J235" s="239">
        <f>ROUND(I235*H235,2)</f>
        <v>0</v>
      </c>
      <c r="K235" s="235" t="s">
        <v>19</v>
      </c>
      <c r="L235" s="240"/>
      <c r="M235" s="241" t="s">
        <v>19</v>
      </c>
      <c r="N235" s="242" t="s">
        <v>43</v>
      </c>
      <c r="O235" s="83"/>
      <c r="P235" s="220">
        <f>O235*H235</f>
        <v>0</v>
      </c>
      <c r="Q235" s="220">
        <v>0.087999999999999995</v>
      </c>
      <c r="R235" s="220">
        <f>Q235*H235</f>
        <v>5.1476480000000002</v>
      </c>
      <c r="S235" s="220">
        <v>0</v>
      </c>
      <c r="T235" s="221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2" t="s">
        <v>356</v>
      </c>
      <c r="AT235" s="222" t="s">
        <v>446</v>
      </c>
      <c r="AU235" s="222" t="s">
        <v>81</v>
      </c>
      <c r="AY235" s="16" t="s">
        <v>170</v>
      </c>
      <c r="BE235" s="223">
        <f>IF(N235="základní",J235,0)</f>
        <v>0</v>
      </c>
      <c r="BF235" s="223">
        <f>IF(N235="snížená",J235,0)</f>
        <v>0</v>
      </c>
      <c r="BG235" s="223">
        <f>IF(N235="zákl. přenesená",J235,0)</f>
        <v>0</v>
      </c>
      <c r="BH235" s="223">
        <f>IF(N235="sníž. přenesená",J235,0)</f>
        <v>0</v>
      </c>
      <c r="BI235" s="223">
        <f>IF(N235="nulová",J235,0)</f>
        <v>0</v>
      </c>
      <c r="BJ235" s="16" t="s">
        <v>79</v>
      </c>
      <c r="BK235" s="223">
        <f>ROUND(I235*H235,2)</f>
        <v>0</v>
      </c>
      <c r="BL235" s="16" t="s">
        <v>181</v>
      </c>
      <c r="BM235" s="222" t="s">
        <v>691</v>
      </c>
    </row>
    <row r="236" s="2" customFormat="1" ht="24.15" customHeight="1">
      <c r="A236" s="37"/>
      <c r="B236" s="38"/>
      <c r="C236" s="211" t="s">
        <v>692</v>
      </c>
      <c r="D236" s="211" t="s">
        <v>172</v>
      </c>
      <c r="E236" s="212" t="s">
        <v>693</v>
      </c>
      <c r="F236" s="213" t="s">
        <v>694</v>
      </c>
      <c r="G236" s="214" t="s">
        <v>224</v>
      </c>
      <c r="H236" s="215">
        <v>15.948</v>
      </c>
      <c r="I236" s="216"/>
      <c r="J236" s="217">
        <f>ROUND(I236*H236,2)</f>
        <v>0</v>
      </c>
      <c r="K236" s="213" t="s">
        <v>176</v>
      </c>
      <c r="L236" s="43"/>
      <c r="M236" s="218" t="s">
        <v>19</v>
      </c>
      <c r="N236" s="219" t="s">
        <v>43</v>
      </c>
      <c r="O236" s="83"/>
      <c r="P236" s="220">
        <f>O236*H236</f>
        <v>0</v>
      </c>
      <c r="Q236" s="220">
        <v>0.0097999999999999997</v>
      </c>
      <c r="R236" s="220">
        <f>Q236*H236</f>
        <v>0.1562904</v>
      </c>
      <c r="S236" s="220">
        <v>0</v>
      </c>
      <c r="T236" s="221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2" t="s">
        <v>181</v>
      </c>
      <c r="AT236" s="222" t="s">
        <v>172</v>
      </c>
      <c r="AU236" s="222" t="s">
        <v>81</v>
      </c>
      <c r="AY236" s="16" t="s">
        <v>170</v>
      </c>
      <c r="BE236" s="223">
        <f>IF(N236="základní",J236,0)</f>
        <v>0</v>
      </c>
      <c r="BF236" s="223">
        <f>IF(N236="snížená",J236,0)</f>
        <v>0</v>
      </c>
      <c r="BG236" s="223">
        <f>IF(N236="zákl. přenesená",J236,0)</f>
        <v>0</v>
      </c>
      <c r="BH236" s="223">
        <f>IF(N236="sníž. přenesená",J236,0)</f>
        <v>0</v>
      </c>
      <c r="BI236" s="223">
        <f>IF(N236="nulová",J236,0)</f>
        <v>0</v>
      </c>
      <c r="BJ236" s="16" t="s">
        <v>79</v>
      </c>
      <c r="BK236" s="223">
        <f>ROUND(I236*H236,2)</f>
        <v>0</v>
      </c>
      <c r="BL236" s="16" t="s">
        <v>181</v>
      </c>
      <c r="BM236" s="222" t="s">
        <v>695</v>
      </c>
    </row>
    <row r="237" s="2" customFormat="1">
      <c r="A237" s="37"/>
      <c r="B237" s="38"/>
      <c r="C237" s="39"/>
      <c r="D237" s="224" t="s">
        <v>179</v>
      </c>
      <c r="E237" s="39"/>
      <c r="F237" s="225" t="s">
        <v>696</v>
      </c>
      <c r="G237" s="39"/>
      <c r="H237" s="39"/>
      <c r="I237" s="226"/>
      <c r="J237" s="39"/>
      <c r="K237" s="39"/>
      <c r="L237" s="43"/>
      <c r="M237" s="227"/>
      <c r="N237" s="228"/>
      <c r="O237" s="83"/>
      <c r="P237" s="83"/>
      <c r="Q237" s="83"/>
      <c r="R237" s="83"/>
      <c r="S237" s="83"/>
      <c r="T237" s="84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179</v>
      </c>
      <c r="AU237" s="16" t="s">
        <v>81</v>
      </c>
    </row>
    <row r="238" s="2" customFormat="1" ht="16.5" customHeight="1">
      <c r="A238" s="37"/>
      <c r="B238" s="38"/>
      <c r="C238" s="233" t="s">
        <v>697</v>
      </c>
      <c r="D238" s="233" t="s">
        <v>446</v>
      </c>
      <c r="E238" s="234" t="s">
        <v>698</v>
      </c>
      <c r="F238" s="235" t="s">
        <v>699</v>
      </c>
      <c r="G238" s="236" t="s">
        <v>224</v>
      </c>
      <c r="H238" s="237">
        <v>19.257000000000001</v>
      </c>
      <c r="I238" s="238"/>
      <c r="J238" s="239">
        <f>ROUND(I238*H238,2)</f>
        <v>0</v>
      </c>
      <c r="K238" s="235" t="s">
        <v>19</v>
      </c>
      <c r="L238" s="240"/>
      <c r="M238" s="241" t="s">
        <v>19</v>
      </c>
      <c r="N238" s="242" t="s">
        <v>43</v>
      </c>
      <c r="O238" s="83"/>
      <c r="P238" s="220">
        <f>O238*H238</f>
        <v>0</v>
      </c>
      <c r="Q238" s="220">
        <v>0.105</v>
      </c>
      <c r="R238" s="220">
        <f>Q238*H238</f>
        <v>2.0219849999999999</v>
      </c>
      <c r="S238" s="220">
        <v>0</v>
      </c>
      <c r="T238" s="221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2" t="s">
        <v>356</v>
      </c>
      <c r="AT238" s="222" t="s">
        <v>446</v>
      </c>
      <c r="AU238" s="222" t="s">
        <v>81</v>
      </c>
      <c r="AY238" s="16" t="s">
        <v>170</v>
      </c>
      <c r="BE238" s="223">
        <f>IF(N238="základní",J238,0)</f>
        <v>0</v>
      </c>
      <c r="BF238" s="223">
        <f>IF(N238="snížená",J238,0)</f>
        <v>0</v>
      </c>
      <c r="BG238" s="223">
        <f>IF(N238="zákl. přenesená",J238,0)</f>
        <v>0</v>
      </c>
      <c r="BH238" s="223">
        <f>IF(N238="sníž. přenesená",J238,0)</f>
        <v>0</v>
      </c>
      <c r="BI238" s="223">
        <f>IF(N238="nulová",J238,0)</f>
        <v>0</v>
      </c>
      <c r="BJ238" s="16" t="s">
        <v>79</v>
      </c>
      <c r="BK238" s="223">
        <f>ROUND(I238*H238,2)</f>
        <v>0</v>
      </c>
      <c r="BL238" s="16" t="s">
        <v>181</v>
      </c>
      <c r="BM238" s="222" t="s">
        <v>700</v>
      </c>
    </row>
    <row r="239" s="2" customFormat="1" ht="37.8" customHeight="1">
      <c r="A239" s="37"/>
      <c r="B239" s="38"/>
      <c r="C239" s="211" t="s">
        <v>701</v>
      </c>
      <c r="D239" s="211" t="s">
        <v>172</v>
      </c>
      <c r="E239" s="212" t="s">
        <v>404</v>
      </c>
      <c r="F239" s="213" t="s">
        <v>405</v>
      </c>
      <c r="G239" s="214" t="s">
        <v>211</v>
      </c>
      <c r="H239" s="215">
        <v>8.0700000000000003</v>
      </c>
      <c r="I239" s="216"/>
      <c r="J239" s="217">
        <f>ROUND(I239*H239,2)</f>
        <v>0</v>
      </c>
      <c r="K239" s="213" t="s">
        <v>176</v>
      </c>
      <c r="L239" s="43"/>
      <c r="M239" s="218" t="s">
        <v>19</v>
      </c>
      <c r="N239" s="219" t="s">
        <v>43</v>
      </c>
      <c r="O239" s="83"/>
      <c r="P239" s="220">
        <f>O239*H239</f>
        <v>0</v>
      </c>
      <c r="Q239" s="220">
        <v>0</v>
      </c>
      <c r="R239" s="220">
        <f>Q239*H239</f>
        <v>0</v>
      </c>
      <c r="S239" s="220">
        <v>0</v>
      </c>
      <c r="T239" s="221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2" t="s">
        <v>181</v>
      </c>
      <c r="AT239" s="222" t="s">
        <v>172</v>
      </c>
      <c r="AU239" s="222" t="s">
        <v>81</v>
      </c>
      <c r="AY239" s="16" t="s">
        <v>170</v>
      </c>
      <c r="BE239" s="223">
        <f>IF(N239="základní",J239,0)</f>
        <v>0</v>
      </c>
      <c r="BF239" s="223">
        <f>IF(N239="snížená",J239,0)</f>
        <v>0</v>
      </c>
      <c r="BG239" s="223">
        <f>IF(N239="zákl. přenesená",J239,0)</f>
        <v>0</v>
      </c>
      <c r="BH239" s="223">
        <f>IF(N239="sníž. přenesená",J239,0)</f>
        <v>0</v>
      </c>
      <c r="BI239" s="223">
        <f>IF(N239="nulová",J239,0)</f>
        <v>0</v>
      </c>
      <c r="BJ239" s="16" t="s">
        <v>79</v>
      </c>
      <c r="BK239" s="223">
        <f>ROUND(I239*H239,2)</f>
        <v>0</v>
      </c>
      <c r="BL239" s="16" t="s">
        <v>181</v>
      </c>
      <c r="BM239" s="222" t="s">
        <v>702</v>
      </c>
    </row>
    <row r="240" s="2" customFormat="1">
      <c r="A240" s="37"/>
      <c r="B240" s="38"/>
      <c r="C240" s="39"/>
      <c r="D240" s="224" t="s">
        <v>179</v>
      </c>
      <c r="E240" s="39"/>
      <c r="F240" s="225" t="s">
        <v>407</v>
      </c>
      <c r="G240" s="39"/>
      <c r="H240" s="39"/>
      <c r="I240" s="226"/>
      <c r="J240" s="39"/>
      <c r="K240" s="39"/>
      <c r="L240" s="43"/>
      <c r="M240" s="227"/>
      <c r="N240" s="228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179</v>
      </c>
      <c r="AU240" s="16" t="s">
        <v>81</v>
      </c>
    </row>
    <row r="241" s="12" customFormat="1" ht="22.8" customHeight="1">
      <c r="A241" s="12"/>
      <c r="B241" s="195"/>
      <c r="C241" s="196"/>
      <c r="D241" s="197" t="s">
        <v>71</v>
      </c>
      <c r="E241" s="209" t="s">
        <v>408</v>
      </c>
      <c r="F241" s="209" t="s">
        <v>703</v>
      </c>
      <c r="G241" s="196"/>
      <c r="H241" s="196"/>
      <c r="I241" s="199"/>
      <c r="J241" s="210">
        <f>BK241</f>
        <v>0</v>
      </c>
      <c r="K241" s="196"/>
      <c r="L241" s="201"/>
      <c r="M241" s="202"/>
      <c r="N241" s="203"/>
      <c r="O241" s="203"/>
      <c r="P241" s="204">
        <f>SUM(P242:P257)</f>
        <v>0</v>
      </c>
      <c r="Q241" s="203"/>
      <c r="R241" s="204">
        <f>SUM(R242:R257)</f>
        <v>0.12305618195</v>
      </c>
      <c r="S241" s="203"/>
      <c r="T241" s="205">
        <f>SUM(T242:T257)</f>
        <v>0.0058326899999999998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6" t="s">
        <v>81</v>
      </c>
      <c r="AT241" s="207" t="s">
        <v>71</v>
      </c>
      <c r="AU241" s="207" t="s">
        <v>79</v>
      </c>
      <c r="AY241" s="206" t="s">
        <v>170</v>
      </c>
      <c r="BK241" s="208">
        <f>SUM(BK242:BK257)</f>
        <v>0</v>
      </c>
    </row>
    <row r="242" s="2" customFormat="1" ht="16.5" customHeight="1">
      <c r="A242" s="37"/>
      <c r="B242" s="38"/>
      <c r="C242" s="211" t="s">
        <v>704</v>
      </c>
      <c r="D242" s="211" t="s">
        <v>172</v>
      </c>
      <c r="E242" s="212" t="s">
        <v>705</v>
      </c>
      <c r="F242" s="213" t="s">
        <v>706</v>
      </c>
      <c r="G242" s="214" t="s">
        <v>224</v>
      </c>
      <c r="H242" s="215">
        <v>80.150000000000006</v>
      </c>
      <c r="I242" s="216"/>
      <c r="J242" s="217">
        <f>ROUND(I242*H242,2)</f>
        <v>0</v>
      </c>
      <c r="K242" s="213" t="s">
        <v>176</v>
      </c>
      <c r="L242" s="43"/>
      <c r="M242" s="218" t="s">
        <v>19</v>
      </c>
      <c r="N242" s="219" t="s">
        <v>43</v>
      </c>
      <c r="O242" s="83"/>
      <c r="P242" s="220">
        <f>O242*H242</f>
        <v>0</v>
      </c>
      <c r="Q242" s="220">
        <v>0</v>
      </c>
      <c r="R242" s="220">
        <f>Q242*H242</f>
        <v>0</v>
      </c>
      <c r="S242" s="220">
        <v>3.0000000000000001E-05</v>
      </c>
      <c r="T242" s="221">
        <f>S242*H242</f>
        <v>0.0024045000000000004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2" t="s">
        <v>181</v>
      </c>
      <c r="AT242" s="222" t="s">
        <v>172</v>
      </c>
      <c r="AU242" s="222" t="s">
        <v>81</v>
      </c>
      <c r="AY242" s="16" t="s">
        <v>170</v>
      </c>
      <c r="BE242" s="223">
        <f>IF(N242="základní",J242,0)</f>
        <v>0</v>
      </c>
      <c r="BF242" s="223">
        <f>IF(N242="snížená",J242,0)</f>
        <v>0</v>
      </c>
      <c r="BG242" s="223">
        <f>IF(N242="zákl. přenesená",J242,0)</f>
        <v>0</v>
      </c>
      <c r="BH242" s="223">
        <f>IF(N242="sníž. přenesená",J242,0)</f>
        <v>0</v>
      </c>
      <c r="BI242" s="223">
        <f>IF(N242="nulová",J242,0)</f>
        <v>0</v>
      </c>
      <c r="BJ242" s="16" t="s">
        <v>79</v>
      </c>
      <c r="BK242" s="223">
        <f>ROUND(I242*H242,2)</f>
        <v>0</v>
      </c>
      <c r="BL242" s="16" t="s">
        <v>181</v>
      </c>
      <c r="BM242" s="222" t="s">
        <v>707</v>
      </c>
    </row>
    <row r="243" s="2" customFormat="1">
      <c r="A243" s="37"/>
      <c r="B243" s="38"/>
      <c r="C243" s="39"/>
      <c r="D243" s="224" t="s">
        <v>179</v>
      </c>
      <c r="E243" s="39"/>
      <c r="F243" s="225" t="s">
        <v>708</v>
      </c>
      <c r="G243" s="39"/>
      <c r="H243" s="39"/>
      <c r="I243" s="226"/>
      <c r="J243" s="39"/>
      <c r="K243" s="39"/>
      <c r="L243" s="43"/>
      <c r="M243" s="227"/>
      <c r="N243" s="228"/>
      <c r="O243" s="83"/>
      <c r="P243" s="83"/>
      <c r="Q243" s="83"/>
      <c r="R243" s="83"/>
      <c r="S243" s="83"/>
      <c r="T243" s="84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179</v>
      </c>
      <c r="AU243" s="16" t="s">
        <v>81</v>
      </c>
    </row>
    <row r="244" s="2" customFormat="1" ht="16.5" customHeight="1">
      <c r="A244" s="37"/>
      <c r="B244" s="38"/>
      <c r="C244" s="233" t="s">
        <v>709</v>
      </c>
      <c r="D244" s="233" t="s">
        <v>446</v>
      </c>
      <c r="E244" s="234" t="s">
        <v>710</v>
      </c>
      <c r="F244" s="235" t="s">
        <v>711</v>
      </c>
      <c r="G244" s="236" t="s">
        <v>224</v>
      </c>
      <c r="H244" s="237">
        <v>88.165000000000006</v>
      </c>
      <c r="I244" s="238"/>
      <c r="J244" s="239">
        <f>ROUND(I244*H244,2)</f>
        <v>0</v>
      </c>
      <c r="K244" s="235" t="s">
        <v>176</v>
      </c>
      <c r="L244" s="240"/>
      <c r="M244" s="241" t="s">
        <v>19</v>
      </c>
      <c r="N244" s="242" t="s">
        <v>43</v>
      </c>
      <c r="O244" s="83"/>
      <c r="P244" s="220">
        <f>O244*H244</f>
        <v>0</v>
      </c>
      <c r="Q244" s="220">
        <v>0</v>
      </c>
      <c r="R244" s="220">
        <f>Q244*H244</f>
        <v>0</v>
      </c>
      <c r="S244" s="220">
        <v>0</v>
      </c>
      <c r="T244" s="221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2" t="s">
        <v>356</v>
      </c>
      <c r="AT244" s="222" t="s">
        <v>446</v>
      </c>
      <c r="AU244" s="222" t="s">
        <v>81</v>
      </c>
      <c r="AY244" s="16" t="s">
        <v>170</v>
      </c>
      <c r="BE244" s="223">
        <f>IF(N244="základní",J244,0)</f>
        <v>0</v>
      </c>
      <c r="BF244" s="223">
        <f>IF(N244="snížená",J244,0)</f>
        <v>0</v>
      </c>
      <c r="BG244" s="223">
        <f>IF(N244="zákl. přenesená",J244,0)</f>
        <v>0</v>
      </c>
      <c r="BH244" s="223">
        <f>IF(N244="sníž. přenesená",J244,0)</f>
        <v>0</v>
      </c>
      <c r="BI244" s="223">
        <f>IF(N244="nulová",J244,0)</f>
        <v>0</v>
      </c>
      <c r="BJ244" s="16" t="s">
        <v>79</v>
      </c>
      <c r="BK244" s="223">
        <f>ROUND(I244*H244,2)</f>
        <v>0</v>
      </c>
      <c r="BL244" s="16" t="s">
        <v>181</v>
      </c>
      <c r="BM244" s="222" t="s">
        <v>712</v>
      </c>
    </row>
    <row r="245" s="2" customFormat="1" ht="24.15" customHeight="1">
      <c r="A245" s="37"/>
      <c r="B245" s="38"/>
      <c r="C245" s="211" t="s">
        <v>713</v>
      </c>
      <c r="D245" s="211" t="s">
        <v>172</v>
      </c>
      <c r="E245" s="212" t="s">
        <v>714</v>
      </c>
      <c r="F245" s="213" t="s">
        <v>715</v>
      </c>
      <c r="G245" s="214" t="s">
        <v>224</v>
      </c>
      <c r="H245" s="215">
        <v>114.273</v>
      </c>
      <c r="I245" s="216"/>
      <c r="J245" s="217">
        <f>ROUND(I245*H245,2)</f>
        <v>0</v>
      </c>
      <c r="K245" s="213" t="s">
        <v>176</v>
      </c>
      <c r="L245" s="43"/>
      <c r="M245" s="218" t="s">
        <v>19</v>
      </c>
      <c r="N245" s="219" t="s">
        <v>43</v>
      </c>
      <c r="O245" s="83"/>
      <c r="P245" s="220">
        <f>O245*H245</f>
        <v>0</v>
      </c>
      <c r="Q245" s="220">
        <v>0</v>
      </c>
      <c r="R245" s="220">
        <f>Q245*H245</f>
        <v>0</v>
      </c>
      <c r="S245" s="220">
        <v>3.0000000000000001E-05</v>
      </c>
      <c r="T245" s="221">
        <f>S245*H245</f>
        <v>0.0034281899999999998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2" t="s">
        <v>181</v>
      </c>
      <c r="AT245" s="222" t="s">
        <v>172</v>
      </c>
      <c r="AU245" s="222" t="s">
        <v>81</v>
      </c>
      <c r="AY245" s="16" t="s">
        <v>170</v>
      </c>
      <c r="BE245" s="223">
        <f>IF(N245="základní",J245,0)</f>
        <v>0</v>
      </c>
      <c r="BF245" s="223">
        <f>IF(N245="snížená",J245,0)</f>
        <v>0</v>
      </c>
      <c r="BG245" s="223">
        <f>IF(N245="zákl. přenesená",J245,0)</f>
        <v>0</v>
      </c>
      <c r="BH245" s="223">
        <f>IF(N245="sníž. přenesená",J245,0)</f>
        <v>0</v>
      </c>
      <c r="BI245" s="223">
        <f>IF(N245="nulová",J245,0)</f>
        <v>0</v>
      </c>
      <c r="BJ245" s="16" t="s">
        <v>79</v>
      </c>
      <c r="BK245" s="223">
        <f>ROUND(I245*H245,2)</f>
        <v>0</v>
      </c>
      <c r="BL245" s="16" t="s">
        <v>181</v>
      </c>
      <c r="BM245" s="222" t="s">
        <v>716</v>
      </c>
    </row>
    <row r="246" s="2" customFormat="1">
      <c r="A246" s="37"/>
      <c r="B246" s="38"/>
      <c r="C246" s="39"/>
      <c r="D246" s="224" t="s">
        <v>179</v>
      </c>
      <c r="E246" s="39"/>
      <c r="F246" s="225" t="s">
        <v>717</v>
      </c>
      <c r="G246" s="39"/>
      <c r="H246" s="39"/>
      <c r="I246" s="226"/>
      <c r="J246" s="39"/>
      <c r="K246" s="39"/>
      <c r="L246" s="43"/>
      <c r="M246" s="227"/>
      <c r="N246" s="228"/>
      <c r="O246" s="83"/>
      <c r="P246" s="83"/>
      <c r="Q246" s="83"/>
      <c r="R246" s="83"/>
      <c r="S246" s="83"/>
      <c r="T246" s="84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179</v>
      </c>
      <c r="AU246" s="16" t="s">
        <v>81</v>
      </c>
    </row>
    <row r="247" s="2" customFormat="1" ht="16.5" customHeight="1">
      <c r="A247" s="37"/>
      <c r="B247" s="38"/>
      <c r="C247" s="233" t="s">
        <v>718</v>
      </c>
      <c r="D247" s="233" t="s">
        <v>446</v>
      </c>
      <c r="E247" s="234" t="s">
        <v>710</v>
      </c>
      <c r="F247" s="235" t="s">
        <v>711</v>
      </c>
      <c r="G247" s="236" t="s">
        <v>224</v>
      </c>
      <c r="H247" s="237">
        <v>125.7</v>
      </c>
      <c r="I247" s="238"/>
      <c r="J247" s="239">
        <f>ROUND(I247*H247,2)</f>
        <v>0</v>
      </c>
      <c r="K247" s="235" t="s">
        <v>176</v>
      </c>
      <c r="L247" s="240"/>
      <c r="M247" s="241" t="s">
        <v>19</v>
      </c>
      <c r="N247" s="242" t="s">
        <v>43</v>
      </c>
      <c r="O247" s="83"/>
      <c r="P247" s="220">
        <f>O247*H247</f>
        <v>0</v>
      </c>
      <c r="Q247" s="220">
        <v>0</v>
      </c>
      <c r="R247" s="220">
        <f>Q247*H247</f>
        <v>0</v>
      </c>
      <c r="S247" s="220">
        <v>0</v>
      </c>
      <c r="T247" s="221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2" t="s">
        <v>356</v>
      </c>
      <c r="AT247" s="222" t="s">
        <v>446</v>
      </c>
      <c r="AU247" s="222" t="s">
        <v>81</v>
      </c>
      <c r="AY247" s="16" t="s">
        <v>170</v>
      </c>
      <c r="BE247" s="223">
        <f>IF(N247="základní",J247,0)</f>
        <v>0</v>
      </c>
      <c r="BF247" s="223">
        <f>IF(N247="snížená",J247,0)</f>
        <v>0</v>
      </c>
      <c r="BG247" s="223">
        <f>IF(N247="zákl. přenesená",J247,0)</f>
        <v>0</v>
      </c>
      <c r="BH247" s="223">
        <f>IF(N247="sníž. přenesená",J247,0)</f>
        <v>0</v>
      </c>
      <c r="BI247" s="223">
        <f>IF(N247="nulová",J247,0)</f>
        <v>0</v>
      </c>
      <c r="BJ247" s="16" t="s">
        <v>79</v>
      </c>
      <c r="BK247" s="223">
        <f>ROUND(I247*H247,2)</f>
        <v>0</v>
      </c>
      <c r="BL247" s="16" t="s">
        <v>181</v>
      </c>
      <c r="BM247" s="222" t="s">
        <v>719</v>
      </c>
    </row>
    <row r="248" s="2" customFormat="1" ht="16.5" customHeight="1">
      <c r="A248" s="37"/>
      <c r="B248" s="38"/>
      <c r="C248" s="211" t="s">
        <v>720</v>
      </c>
      <c r="D248" s="211" t="s">
        <v>172</v>
      </c>
      <c r="E248" s="212" t="s">
        <v>721</v>
      </c>
      <c r="F248" s="213" t="s">
        <v>722</v>
      </c>
      <c r="G248" s="214" t="s">
        <v>224</v>
      </c>
      <c r="H248" s="215">
        <v>262.54500000000002</v>
      </c>
      <c r="I248" s="216"/>
      <c r="J248" s="217">
        <f>ROUND(I248*H248,2)</f>
        <v>0</v>
      </c>
      <c r="K248" s="213" t="s">
        <v>176</v>
      </c>
      <c r="L248" s="43"/>
      <c r="M248" s="218" t="s">
        <v>19</v>
      </c>
      <c r="N248" s="219" t="s">
        <v>43</v>
      </c>
      <c r="O248" s="83"/>
      <c r="P248" s="220">
        <f>O248*H248</f>
        <v>0</v>
      </c>
      <c r="Q248" s="220">
        <v>0.000205</v>
      </c>
      <c r="R248" s="220">
        <f>Q248*H248</f>
        <v>0.053821725000000001</v>
      </c>
      <c r="S248" s="220">
        <v>0</v>
      </c>
      <c r="T248" s="221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2" t="s">
        <v>181</v>
      </c>
      <c r="AT248" s="222" t="s">
        <v>172</v>
      </c>
      <c r="AU248" s="222" t="s">
        <v>81</v>
      </c>
      <c r="AY248" s="16" t="s">
        <v>170</v>
      </c>
      <c r="BE248" s="223">
        <f>IF(N248="základní",J248,0)</f>
        <v>0</v>
      </c>
      <c r="BF248" s="223">
        <f>IF(N248="snížená",J248,0)</f>
        <v>0</v>
      </c>
      <c r="BG248" s="223">
        <f>IF(N248="zákl. přenesená",J248,0)</f>
        <v>0</v>
      </c>
      <c r="BH248" s="223">
        <f>IF(N248="sníž. přenesená",J248,0)</f>
        <v>0</v>
      </c>
      <c r="BI248" s="223">
        <f>IF(N248="nulová",J248,0)</f>
        <v>0</v>
      </c>
      <c r="BJ248" s="16" t="s">
        <v>79</v>
      </c>
      <c r="BK248" s="223">
        <f>ROUND(I248*H248,2)</f>
        <v>0</v>
      </c>
      <c r="BL248" s="16" t="s">
        <v>181</v>
      </c>
      <c r="BM248" s="222" t="s">
        <v>723</v>
      </c>
    </row>
    <row r="249" s="2" customFormat="1">
      <c r="A249" s="37"/>
      <c r="B249" s="38"/>
      <c r="C249" s="39"/>
      <c r="D249" s="224" t="s">
        <v>179</v>
      </c>
      <c r="E249" s="39"/>
      <c r="F249" s="225" t="s">
        <v>724</v>
      </c>
      <c r="G249" s="39"/>
      <c r="H249" s="39"/>
      <c r="I249" s="226"/>
      <c r="J249" s="39"/>
      <c r="K249" s="39"/>
      <c r="L249" s="43"/>
      <c r="M249" s="227"/>
      <c r="N249" s="228"/>
      <c r="O249" s="83"/>
      <c r="P249" s="83"/>
      <c r="Q249" s="83"/>
      <c r="R249" s="83"/>
      <c r="S249" s="83"/>
      <c r="T249" s="84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179</v>
      </c>
      <c r="AU249" s="16" t="s">
        <v>81</v>
      </c>
    </row>
    <row r="250" s="2" customFormat="1" ht="24.15" customHeight="1">
      <c r="A250" s="37"/>
      <c r="B250" s="38"/>
      <c r="C250" s="211" t="s">
        <v>725</v>
      </c>
      <c r="D250" s="211" t="s">
        <v>172</v>
      </c>
      <c r="E250" s="212" t="s">
        <v>726</v>
      </c>
      <c r="F250" s="213" t="s">
        <v>727</v>
      </c>
      <c r="G250" s="214" t="s">
        <v>224</v>
      </c>
      <c r="H250" s="215">
        <v>83.155000000000001</v>
      </c>
      <c r="I250" s="216"/>
      <c r="J250" s="217">
        <f>ROUND(I250*H250,2)</f>
        <v>0</v>
      </c>
      <c r="K250" s="213" t="s">
        <v>176</v>
      </c>
      <c r="L250" s="43"/>
      <c r="M250" s="218" t="s">
        <v>19</v>
      </c>
      <c r="N250" s="219" t="s">
        <v>43</v>
      </c>
      <c r="O250" s="83"/>
      <c r="P250" s="220">
        <f>O250*H250</f>
        <v>0</v>
      </c>
      <c r="Q250" s="220">
        <v>8.0499999999999992E-06</v>
      </c>
      <c r="R250" s="220">
        <f>Q250*H250</f>
        <v>0.00066939774999999989</v>
      </c>
      <c r="S250" s="220">
        <v>0</v>
      </c>
      <c r="T250" s="221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2" t="s">
        <v>181</v>
      </c>
      <c r="AT250" s="222" t="s">
        <v>172</v>
      </c>
      <c r="AU250" s="222" t="s">
        <v>81</v>
      </c>
      <c r="AY250" s="16" t="s">
        <v>170</v>
      </c>
      <c r="BE250" s="223">
        <f>IF(N250="základní",J250,0)</f>
        <v>0</v>
      </c>
      <c r="BF250" s="223">
        <f>IF(N250="snížená",J250,0)</f>
        <v>0</v>
      </c>
      <c r="BG250" s="223">
        <f>IF(N250="zákl. přenesená",J250,0)</f>
        <v>0</v>
      </c>
      <c r="BH250" s="223">
        <f>IF(N250="sníž. přenesená",J250,0)</f>
        <v>0</v>
      </c>
      <c r="BI250" s="223">
        <f>IF(N250="nulová",J250,0)</f>
        <v>0</v>
      </c>
      <c r="BJ250" s="16" t="s">
        <v>79</v>
      </c>
      <c r="BK250" s="223">
        <f>ROUND(I250*H250,2)</f>
        <v>0</v>
      </c>
      <c r="BL250" s="16" t="s">
        <v>181</v>
      </c>
      <c r="BM250" s="222" t="s">
        <v>728</v>
      </c>
    </row>
    <row r="251" s="2" customFormat="1">
      <c r="A251" s="37"/>
      <c r="B251" s="38"/>
      <c r="C251" s="39"/>
      <c r="D251" s="224" t="s">
        <v>179</v>
      </c>
      <c r="E251" s="39"/>
      <c r="F251" s="225" t="s">
        <v>729</v>
      </c>
      <c r="G251" s="39"/>
      <c r="H251" s="39"/>
      <c r="I251" s="226"/>
      <c r="J251" s="39"/>
      <c r="K251" s="39"/>
      <c r="L251" s="43"/>
      <c r="M251" s="227"/>
      <c r="N251" s="228"/>
      <c r="O251" s="83"/>
      <c r="P251" s="83"/>
      <c r="Q251" s="83"/>
      <c r="R251" s="83"/>
      <c r="S251" s="83"/>
      <c r="T251" s="84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179</v>
      </c>
      <c r="AU251" s="16" t="s">
        <v>81</v>
      </c>
    </row>
    <row r="252" s="2" customFormat="1" ht="16.5" customHeight="1">
      <c r="A252" s="37"/>
      <c r="B252" s="38"/>
      <c r="C252" s="211" t="s">
        <v>730</v>
      </c>
      <c r="D252" s="211" t="s">
        <v>172</v>
      </c>
      <c r="E252" s="212" t="s">
        <v>731</v>
      </c>
      <c r="F252" s="213" t="s">
        <v>732</v>
      </c>
      <c r="G252" s="214" t="s">
        <v>224</v>
      </c>
      <c r="H252" s="215">
        <v>31.117999999999999</v>
      </c>
      <c r="I252" s="216"/>
      <c r="J252" s="217">
        <f>ROUND(I252*H252,2)</f>
        <v>0</v>
      </c>
      <c r="K252" s="213" t="s">
        <v>176</v>
      </c>
      <c r="L252" s="43"/>
      <c r="M252" s="218" t="s">
        <v>19</v>
      </c>
      <c r="N252" s="219" t="s">
        <v>43</v>
      </c>
      <c r="O252" s="83"/>
      <c r="P252" s="220">
        <f>O252*H252</f>
        <v>0</v>
      </c>
      <c r="Q252" s="220">
        <v>7.1500000000000002E-06</v>
      </c>
      <c r="R252" s="220">
        <f>Q252*H252</f>
        <v>0.00022249370000000001</v>
      </c>
      <c r="S252" s="220">
        <v>0</v>
      </c>
      <c r="T252" s="221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2" t="s">
        <v>181</v>
      </c>
      <c r="AT252" s="222" t="s">
        <v>172</v>
      </c>
      <c r="AU252" s="222" t="s">
        <v>81</v>
      </c>
      <c r="AY252" s="16" t="s">
        <v>170</v>
      </c>
      <c r="BE252" s="223">
        <f>IF(N252="základní",J252,0)</f>
        <v>0</v>
      </c>
      <c r="BF252" s="223">
        <f>IF(N252="snížená",J252,0)</f>
        <v>0</v>
      </c>
      <c r="BG252" s="223">
        <f>IF(N252="zákl. přenesená",J252,0)</f>
        <v>0</v>
      </c>
      <c r="BH252" s="223">
        <f>IF(N252="sníž. přenesená",J252,0)</f>
        <v>0</v>
      </c>
      <c r="BI252" s="223">
        <f>IF(N252="nulová",J252,0)</f>
        <v>0</v>
      </c>
      <c r="BJ252" s="16" t="s">
        <v>79</v>
      </c>
      <c r="BK252" s="223">
        <f>ROUND(I252*H252,2)</f>
        <v>0</v>
      </c>
      <c r="BL252" s="16" t="s">
        <v>181</v>
      </c>
      <c r="BM252" s="222" t="s">
        <v>733</v>
      </c>
    </row>
    <row r="253" s="2" customFormat="1">
      <c r="A253" s="37"/>
      <c r="B253" s="38"/>
      <c r="C253" s="39"/>
      <c r="D253" s="224" t="s">
        <v>179</v>
      </c>
      <c r="E253" s="39"/>
      <c r="F253" s="225" t="s">
        <v>734</v>
      </c>
      <c r="G253" s="39"/>
      <c r="H253" s="39"/>
      <c r="I253" s="226"/>
      <c r="J253" s="39"/>
      <c r="K253" s="39"/>
      <c r="L253" s="43"/>
      <c r="M253" s="227"/>
      <c r="N253" s="228"/>
      <c r="O253" s="83"/>
      <c r="P253" s="83"/>
      <c r="Q253" s="83"/>
      <c r="R253" s="83"/>
      <c r="S253" s="83"/>
      <c r="T253" s="84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179</v>
      </c>
      <c r="AU253" s="16" t="s">
        <v>81</v>
      </c>
    </row>
    <row r="254" s="2" customFormat="1" ht="16.5" customHeight="1">
      <c r="A254" s="37"/>
      <c r="B254" s="38"/>
      <c r="C254" s="211" t="s">
        <v>735</v>
      </c>
      <c r="D254" s="211" t="s">
        <v>172</v>
      </c>
      <c r="E254" s="212" t="s">
        <v>736</v>
      </c>
      <c r="F254" s="213" t="s">
        <v>737</v>
      </c>
      <c r="G254" s="214" t="s">
        <v>224</v>
      </c>
      <c r="H254" s="215">
        <v>80.150000000000006</v>
      </c>
      <c r="I254" s="216"/>
      <c r="J254" s="217">
        <f>ROUND(I254*H254,2)</f>
        <v>0</v>
      </c>
      <c r="K254" s="213" t="s">
        <v>176</v>
      </c>
      <c r="L254" s="43"/>
      <c r="M254" s="218" t="s">
        <v>19</v>
      </c>
      <c r="N254" s="219" t="s">
        <v>43</v>
      </c>
      <c r="O254" s="83"/>
      <c r="P254" s="220">
        <f>O254*H254</f>
        <v>0</v>
      </c>
      <c r="Q254" s="220">
        <v>6.2500000000000003E-06</v>
      </c>
      <c r="R254" s="220">
        <f>Q254*H254</f>
        <v>0.00050093750000000008</v>
      </c>
      <c r="S254" s="220">
        <v>0</v>
      </c>
      <c r="T254" s="221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2" t="s">
        <v>181</v>
      </c>
      <c r="AT254" s="222" t="s">
        <v>172</v>
      </c>
      <c r="AU254" s="222" t="s">
        <v>81</v>
      </c>
      <c r="AY254" s="16" t="s">
        <v>170</v>
      </c>
      <c r="BE254" s="223">
        <f>IF(N254="základní",J254,0)</f>
        <v>0</v>
      </c>
      <c r="BF254" s="223">
        <f>IF(N254="snížená",J254,0)</f>
        <v>0</v>
      </c>
      <c r="BG254" s="223">
        <f>IF(N254="zákl. přenesená",J254,0)</f>
        <v>0</v>
      </c>
      <c r="BH254" s="223">
        <f>IF(N254="sníž. přenesená",J254,0)</f>
        <v>0</v>
      </c>
      <c r="BI254" s="223">
        <f>IF(N254="nulová",J254,0)</f>
        <v>0</v>
      </c>
      <c r="BJ254" s="16" t="s">
        <v>79</v>
      </c>
      <c r="BK254" s="223">
        <f>ROUND(I254*H254,2)</f>
        <v>0</v>
      </c>
      <c r="BL254" s="16" t="s">
        <v>181</v>
      </c>
      <c r="BM254" s="222" t="s">
        <v>738</v>
      </c>
    </row>
    <row r="255" s="2" customFormat="1">
      <c r="A255" s="37"/>
      <c r="B255" s="38"/>
      <c r="C255" s="39"/>
      <c r="D255" s="224" t="s">
        <v>179</v>
      </c>
      <c r="E255" s="39"/>
      <c r="F255" s="225" t="s">
        <v>739</v>
      </c>
      <c r="G255" s="39"/>
      <c r="H255" s="39"/>
      <c r="I255" s="226"/>
      <c r="J255" s="39"/>
      <c r="K255" s="39"/>
      <c r="L255" s="43"/>
      <c r="M255" s="227"/>
      <c r="N255" s="228"/>
      <c r="O255" s="83"/>
      <c r="P255" s="83"/>
      <c r="Q255" s="83"/>
      <c r="R255" s="83"/>
      <c r="S255" s="83"/>
      <c r="T255" s="84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179</v>
      </c>
      <c r="AU255" s="16" t="s">
        <v>81</v>
      </c>
    </row>
    <row r="256" s="2" customFormat="1" ht="24.15" customHeight="1">
      <c r="A256" s="37"/>
      <c r="B256" s="38"/>
      <c r="C256" s="211" t="s">
        <v>740</v>
      </c>
      <c r="D256" s="211" t="s">
        <v>172</v>
      </c>
      <c r="E256" s="212" t="s">
        <v>741</v>
      </c>
      <c r="F256" s="213" t="s">
        <v>742</v>
      </c>
      <c r="G256" s="214" t="s">
        <v>224</v>
      </c>
      <c r="H256" s="215">
        <v>262.54500000000002</v>
      </c>
      <c r="I256" s="216"/>
      <c r="J256" s="217">
        <f>ROUND(I256*H256,2)</f>
        <v>0</v>
      </c>
      <c r="K256" s="213" t="s">
        <v>176</v>
      </c>
      <c r="L256" s="43"/>
      <c r="M256" s="218" t="s">
        <v>19</v>
      </c>
      <c r="N256" s="219" t="s">
        <v>43</v>
      </c>
      <c r="O256" s="83"/>
      <c r="P256" s="220">
        <f>O256*H256</f>
        <v>0</v>
      </c>
      <c r="Q256" s="220">
        <v>0.00025839999999999999</v>
      </c>
      <c r="R256" s="220">
        <f>Q256*H256</f>
        <v>0.067841628000000001</v>
      </c>
      <c r="S256" s="220">
        <v>0</v>
      </c>
      <c r="T256" s="221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2" t="s">
        <v>181</v>
      </c>
      <c r="AT256" s="222" t="s">
        <v>172</v>
      </c>
      <c r="AU256" s="222" t="s">
        <v>81</v>
      </c>
      <c r="AY256" s="16" t="s">
        <v>170</v>
      </c>
      <c r="BE256" s="223">
        <f>IF(N256="základní",J256,0)</f>
        <v>0</v>
      </c>
      <c r="BF256" s="223">
        <f>IF(N256="snížená",J256,0)</f>
        <v>0</v>
      </c>
      <c r="BG256" s="223">
        <f>IF(N256="zákl. přenesená",J256,0)</f>
        <v>0</v>
      </c>
      <c r="BH256" s="223">
        <f>IF(N256="sníž. přenesená",J256,0)</f>
        <v>0</v>
      </c>
      <c r="BI256" s="223">
        <f>IF(N256="nulová",J256,0)</f>
        <v>0</v>
      </c>
      <c r="BJ256" s="16" t="s">
        <v>79</v>
      </c>
      <c r="BK256" s="223">
        <f>ROUND(I256*H256,2)</f>
        <v>0</v>
      </c>
      <c r="BL256" s="16" t="s">
        <v>181</v>
      </c>
      <c r="BM256" s="222" t="s">
        <v>743</v>
      </c>
    </row>
    <row r="257" s="2" customFormat="1">
      <c r="A257" s="37"/>
      <c r="B257" s="38"/>
      <c r="C257" s="39"/>
      <c r="D257" s="224" t="s">
        <v>179</v>
      </c>
      <c r="E257" s="39"/>
      <c r="F257" s="225" t="s">
        <v>744</v>
      </c>
      <c r="G257" s="39"/>
      <c r="H257" s="39"/>
      <c r="I257" s="226"/>
      <c r="J257" s="39"/>
      <c r="K257" s="39"/>
      <c r="L257" s="43"/>
      <c r="M257" s="227"/>
      <c r="N257" s="228"/>
      <c r="O257" s="83"/>
      <c r="P257" s="83"/>
      <c r="Q257" s="83"/>
      <c r="R257" s="83"/>
      <c r="S257" s="83"/>
      <c r="T257" s="84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179</v>
      </c>
      <c r="AU257" s="16" t="s">
        <v>81</v>
      </c>
    </row>
    <row r="258" s="12" customFormat="1" ht="22.8" customHeight="1">
      <c r="A258" s="12"/>
      <c r="B258" s="195"/>
      <c r="C258" s="196"/>
      <c r="D258" s="197" t="s">
        <v>71</v>
      </c>
      <c r="E258" s="209" t="s">
        <v>745</v>
      </c>
      <c r="F258" s="209" t="s">
        <v>746</v>
      </c>
      <c r="G258" s="196"/>
      <c r="H258" s="196"/>
      <c r="I258" s="199"/>
      <c r="J258" s="210">
        <f>BK258</f>
        <v>0</v>
      </c>
      <c r="K258" s="196"/>
      <c r="L258" s="201"/>
      <c r="M258" s="202"/>
      <c r="N258" s="203"/>
      <c r="O258" s="203"/>
      <c r="P258" s="204">
        <f>SUM(P259:P263)</f>
        <v>0</v>
      </c>
      <c r="Q258" s="203"/>
      <c r="R258" s="204">
        <f>SUM(R259:R263)</f>
        <v>4.2400000000000002</v>
      </c>
      <c r="S258" s="203"/>
      <c r="T258" s="205">
        <f>SUM(T259:T263)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6" t="s">
        <v>81</v>
      </c>
      <c r="AT258" s="207" t="s">
        <v>71</v>
      </c>
      <c r="AU258" s="207" t="s">
        <v>79</v>
      </c>
      <c r="AY258" s="206" t="s">
        <v>170</v>
      </c>
      <c r="BK258" s="208">
        <f>SUM(BK259:BK263)</f>
        <v>0</v>
      </c>
    </row>
    <row r="259" s="2" customFormat="1" ht="16.5" customHeight="1">
      <c r="A259" s="37"/>
      <c r="B259" s="38"/>
      <c r="C259" s="211" t="s">
        <v>747</v>
      </c>
      <c r="D259" s="211" t="s">
        <v>172</v>
      </c>
      <c r="E259" s="212" t="s">
        <v>748</v>
      </c>
      <c r="F259" s="213" t="s">
        <v>749</v>
      </c>
      <c r="G259" s="214" t="s">
        <v>265</v>
      </c>
      <c r="H259" s="215">
        <v>1</v>
      </c>
      <c r="I259" s="216"/>
      <c r="J259" s="217">
        <f>ROUND(I259*H259,2)</f>
        <v>0</v>
      </c>
      <c r="K259" s="213" t="s">
        <v>19</v>
      </c>
      <c r="L259" s="43"/>
      <c r="M259" s="218" t="s">
        <v>19</v>
      </c>
      <c r="N259" s="219" t="s">
        <v>43</v>
      </c>
      <c r="O259" s="83"/>
      <c r="P259" s="220">
        <f>O259*H259</f>
        <v>0</v>
      </c>
      <c r="Q259" s="220">
        <v>1.8999999999999999</v>
      </c>
      <c r="R259" s="220">
        <f>Q259*H259</f>
        <v>1.8999999999999999</v>
      </c>
      <c r="S259" s="220">
        <v>0</v>
      </c>
      <c r="T259" s="221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2" t="s">
        <v>181</v>
      </c>
      <c r="AT259" s="222" t="s">
        <v>172</v>
      </c>
      <c r="AU259" s="222" t="s">
        <v>81</v>
      </c>
      <c r="AY259" s="16" t="s">
        <v>170</v>
      </c>
      <c r="BE259" s="223">
        <f>IF(N259="základní",J259,0)</f>
        <v>0</v>
      </c>
      <c r="BF259" s="223">
        <f>IF(N259="snížená",J259,0)</f>
        <v>0</v>
      </c>
      <c r="BG259" s="223">
        <f>IF(N259="zákl. přenesená",J259,0)</f>
        <v>0</v>
      </c>
      <c r="BH259" s="223">
        <f>IF(N259="sníž. přenesená",J259,0)</f>
        <v>0</v>
      </c>
      <c r="BI259" s="223">
        <f>IF(N259="nulová",J259,0)</f>
        <v>0</v>
      </c>
      <c r="BJ259" s="16" t="s">
        <v>79</v>
      </c>
      <c r="BK259" s="223">
        <f>ROUND(I259*H259,2)</f>
        <v>0</v>
      </c>
      <c r="BL259" s="16" t="s">
        <v>181</v>
      </c>
      <c r="BM259" s="222" t="s">
        <v>750</v>
      </c>
    </row>
    <row r="260" s="2" customFormat="1" ht="16.5" customHeight="1">
      <c r="A260" s="37"/>
      <c r="B260" s="38"/>
      <c r="C260" s="211" t="s">
        <v>751</v>
      </c>
      <c r="D260" s="211" t="s">
        <v>172</v>
      </c>
      <c r="E260" s="212" t="s">
        <v>752</v>
      </c>
      <c r="F260" s="213" t="s">
        <v>753</v>
      </c>
      <c r="G260" s="214" t="s">
        <v>265</v>
      </c>
      <c r="H260" s="215">
        <v>1</v>
      </c>
      <c r="I260" s="216"/>
      <c r="J260" s="217">
        <f>ROUND(I260*H260,2)</f>
        <v>0</v>
      </c>
      <c r="K260" s="213" t="s">
        <v>19</v>
      </c>
      <c r="L260" s="43"/>
      <c r="M260" s="218" t="s">
        <v>19</v>
      </c>
      <c r="N260" s="219" t="s">
        <v>43</v>
      </c>
      <c r="O260" s="83"/>
      <c r="P260" s="220">
        <f>O260*H260</f>
        <v>0</v>
      </c>
      <c r="Q260" s="220">
        <v>1.94</v>
      </c>
      <c r="R260" s="220">
        <f>Q260*H260</f>
        <v>1.94</v>
      </c>
      <c r="S260" s="220">
        <v>0</v>
      </c>
      <c r="T260" s="221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2" t="s">
        <v>181</v>
      </c>
      <c r="AT260" s="222" t="s">
        <v>172</v>
      </c>
      <c r="AU260" s="222" t="s">
        <v>81</v>
      </c>
      <c r="AY260" s="16" t="s">
        <v>170</v>
      </c>
      <c r="BE260" s="223">
        <f>IF(N260="základní",J260,0)</f>
        <v>0</v>
      </c>
      <c r="BF260" s="223">
        <f>IF(N260="snížená",J260,0)</f>
        <v>0</v>
      </c>
      <c r="BG260" s="223">
        <f>IF(N260="zákl. přenesená",J260,0)</f>
        <v>0</v>
      </c>
      <c r="BH260" s="223">
        <f>IF(N260="sníž. přenesená",J260,0)</f>
        <v>0</v>
      </c>
      <c r="BI260" s="223">
        <f>IF(N260="nulová",J260,0)</f>
        <v>0</v>
      </c>
      <c r="BJ260" s="16" t="s">
        <v>79</v>
      </c>
      <c r="BK260" s="223">
        <f>ROUND(I260*H260,2)</f>
        <v>0</v>
      </c>
      <c r="BL260" s="16" t="s">
        <v>181</v>
      </c>
      <c r="BM260" s="222" t="s">
        <v>754</v>
      </c>
    </row>
    <row r="261" s="2" customFormat="1" ht="16.5" customHeight="1">
      <c r="A261" s="37"/>
      <c r="B261" s="38"/>
      <c r="C261" s="211" t="s">
        <v>755</v>
      </c>
      <c r="D261" s="211" t="s">
        <v>172</v>
      </c>
      <c r="E261" s="212" t="s">
        <v>756</v>
      </c>
      <c r="F261" s="213" t="s">
        <v>757</v>
      </c>
      <c r="G261" s="214" t="s">
        <v>265</v>
      </c>
      <c r="H261" s="215">
        <v>2</v>
      </c>
      <c r="I261" s="216"/>
      <c r="J261" s="217">
        <f>ROUND(I261*H261,2)</f>
        <v>0</v>
      </c>
      <c r="K261" s="213" t="s">
        <v>19</v>
      </c>
      <c r="L261" s="43"/>
      <c r="M261" s="218" t="s">
        <v>19</v>
      </c>
      <c r="N261" s="219" t="s">
        <v>43</v>
      </c>
      <c r="O261" s="83"/>
      <c r="P261" s="220">
        <f>O261*H261</f>
        <v>0</v>
      </c>
      <c r="Q261" s="220">
        <v>0.20000000000000001</v>
      </c>
      <c r="R261" s="220">
        <f>Q261*H261</f>
        <v>0.40000000000000002</v>
      </c>
      <c r="S261" s="220">
        <v>0</v>
      </c>
      <c r="T261" s="221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2" t="s">
        <v>181</v>
      </c>
      <c r="AT261" s="222" t="s">
        <v>172</v>
      </c>
      <c r="AU261" s="222" t="s">
        <v>81</v>
      </c>
      <c r="AY261" s="16" t="s">
        <v>170</v>
      </c>
      <c r="BE261" s="223">
        <f>IF(N261="základní",J261,0)</f>
        <v>0</v>
      </c>
      <c r="BF261" s="223">
        <f>IF(N261="snížená",J261,0)</f>
        <v>0</v>
      </c>
      <c r="BG261" s="223">
        <f>IF(N261="zákl. přenesená",J261,0)</f>
        <v>0</v>
      </c>
      <c r="BH261" s="223">
        <f>IF(N261="sníž. přenesená",J261,0)</f>
        <v>0</v>
      </c>
      <c r="BI261" s="223">
        <f>IF(N261="nulová",J261,0)</f>
        <v>0</v>
      </c>
      <c r="BJ261" s="16" t="s">
        <v>79</v>
      </c>
      <c r="BK261" s="223">
        <f>ROUND(I261*H261,2)</f>
        <v>0</v>
      </c>
      <c r="BL261" s="16" t="s">
        <v>181</v>
      </c>
      <c r="BM261" s="222" t="s">
        <v>758</v>
      </c>
    </row>
    <row r="262" s="2" customFormat="1" ht="24.15" customHeight="1">
      <c r="A262" s="37"/>
      <c r="B262" s="38"/>
      <c r="C262" s="211" t="s">
        <v>759</v>
      </c>
      <c r="D262" s="211" t="s">
        <v>172</v>
      </c>
      <c r="E262" s="212" t="s">
        <v>760</v>
      </c>
      <c r="F262" s="213" t="s">
        <v>761</v>
      </c>
      <c r="G262" s="214" t="s">
        <v>211</v>
      </c>
      <c r="H262" s="215">
        <v>4.2400000000000002</v>
      </c>
      <c r="I262" s="216"/>
      <c r="J262" s="217">
        <f>ROUND(I262*H262,2)</f>
        <v>0</v>
      </c>
      <c r="K262" s="213" t="s">
        <v>176</v>
      </c>
      <c r="L262" s="43"/>
      <c r="M262" s="218" t="s">
        <v>19</v>
      </c>
      <c r="N262" s="219" t="s">
        <v>43</v>
      </c>
      <c r="O262" s="83"/>
      <c r="P262" s="220">
        <f>O262*H262</f>
        <v>0</v>
      </c>
      <c r="Q262" s="220">
        <v>0</v>
      </c>
      <c r="R262" s="220">
        <f>Q262*H262</f>
        <v>0</v>
      </c>
      <c r="S262" s="220">
        <v>0</v>
      </c>
      <c r="T262" s="221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2" t="s">
        <v>181</v>
      </c>
      <c r="AT262" s="222" t="s">
        <v>172</v>
      </c>
      <c r="AU262" s="222" t="s">
        <v>81</v>
      </c>
      <c r="AY262" s="16" t="s">
        <v>170</v>
      </c>
      <c r="BE262" s="223">
        <f>IF(N262="základní",J262,0)</f>
        <v>0</v>
      </c>
      <c r="BF262" s="223">
        <f>IF(N262="snížená",J262,0)</f>
        <v>0</v>
      </c>
      <c r="BG262" s="223">
        <f>IF(N262="zákl. přenesená",J262,0)</f>
        <v>0</v>
      </c>
      <c r="BH262" s="223">
        <f>IF(N262="sníž. přenesená",J262,0)</f>
        <v>0</v>
      </c>
      <c r="BI262" s="223">
        <f>IF(N262="nulová",J262,0)</f>
        <v>0</v>
      </c>
      <c r="BJ262" s="16" t="s">
        <v>79</v>
      </c>
      <c r="BK262" s="223">
        <f>ROUND(I262*H262,2)</f>
        <v>0</v>
      </c>
      <c r="BL262" s="16" t="s">
        <v>181</v>
      </c>
      <c r="BM262" s="222" t="s">
        <v>762</v>
      </c>
    </row>
    <row r="263" s="2" customFormat="1">
      <c r="A263" s="37"/>
      <c r="B263" s="38"/>
      <c r="C263" s="39"/>
      <c r="D263" s="224" t="s">
        <v>179</v>
      </c>
      <c r="E263" s="39"/>
      <c r="F263" s="225" t="s">
        <v>763</v>
      </c>
      <c r="G263" s="39"/>
      <c r="H263" s="39"/>
      <c r="I263" s="226"/>
      <c r="J263" s="39"/>
      <c r="K263" s="39"/>
      <c r="L263" s="43"/>
      <c r="M263" s="229"/>
      <c r="N263" s="230"/>
      <c r="O263" s="231"/>
      <c r="P263" s="231"/>
      <c r="Q263" s="231"/>
      <c r="R263" s="231"/>
      <c r="S263" s="231"/>
      <c r="T263" s="232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179</v>
      </c>
      <c r="AU263" s="16" t="s">
        <v>81</v>
      </c>
    </row>
    <row r="264" s="2" customFormat="1" ht="6.96" customHeight="1">
      <c r="A264" s="37"/>
      <c r="B264" s="58"/>
      <c r="C264" s="59"/>
      <c r="D264" s="59"/>
      <c r="E264" s="59"/>
      <c r="F264" s="59"/>
      <c r="G264" s="59"/>
      <c r="H264" s="59"/>
      <c r="I264" s="59"/>
      <c r="J264" s="59"/>
      <c r="K264" s="59"/>
      <c r="L264" s="43"/>
      <c r="M264" s="37"/>
      <c r="O264" s="37"/>
      <c r="P264" s="37"/>
      <c r="Q264" s="37"/>
      <c r="R264" s="37"/>
      <c r="S264" s="37"/>
      <c r="T264" s="37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</row>
  </sheetData>
  <sheetProtection sheet="1" autoFilter="0" formatColumns="0" formatRows="0" objects="1" scenarios="1" spinCount="100000" saltValue="EW3mR34ZBHd0fLLiTZZnwigvowMIqTglGB+Aoue7EGQL65KQQWC0xjfd+c9R1ewOBmVkNiJS+mvO9GZuujD6Vw==" hashValue="wSor6xyLuDC07Omiy9qaTCxEHRMDKxM7R3u6fm/DY+72W6uspt4oEj4MzAQ+NBAsm36w83HSpUl6CSbRKL756Q==" algorithmName="SHA-512" password="CC35"/>
  <autoFilter ref="C105:K26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4:H94"/>
    <mergeCell ref="E96:H96"/>
    <mergeCell ref="E98:H98"/>
    <mergeCell ref="L2:V2"/>
  </mergeCells>
  <hyperlinks>
    <hyperlink ref="F110" r:id="rId1" display="https://podminky.urs.cz/item/CS_URS_2024_01/899722114"/>
    <hyperlink ref="F113" r:id="rId2" display="https://podminky.urs.cz/item/CS_URS_2024_01/171152501"/>
    <hyperlink ref="F115" r:id="rId3" display="https://podminky.urs.cz/item/CS_URS_2024_01/174111101"/>
    <hyperlink ref="F119" r:id="rId4" display="https://podminky.urs.cz/item/CS_URS_2024_01/271532212"/>
    <hyperlink ref="F121" r:id="rId5" display="https://podminky.urs.cz/item/CS_URS_2024_01/273313611"/>
    <hyperlink ref="F123" r:id="rId6" display="https://podminky.urs.cz/item/CS_URS_2024_01/273321311"/>
    <hyperlink ref="F125" r:id="rId7" display="https://podminky.urs.cz/item/CS_URS_2024_01/273351121"/>
    <hyperlink ref="F127" r:id="rId8" display="https://podminky.urs.cz/item/CS_URS_2024_01/273351122"/>
    <hyperlink ref="F129" r:id="rId9" display="https://podminky.urs.cz/item/CS_URS_2024_01/273362021"/>
    <hyperlink ref="F131" r:id="rId10" display="https://podminky.urs.cz/item/CS_URS_2024_01/274313611"/>
    <hyperlink ref="F133" r:id="rId11" display="https://podminky.urs.cz/item/CS_URS_2024_01/274351121"/>
    <hyperlink ref="F135" r:id="rId12" display="https://podminky.urs.cz/item/CS_URS_2024_01/274351122"/>
    <hyperlink ref="F138" r:id="rId13" display="https://podminky.urs.cz/item/CS_URS_2024_01/413232221"/>
    <hyperlink ref="F140" r:id="rId14" display="https://podminky.urs.cz/item/CS_URS_2024_01/434191423"/>
    <hyperlink ref="F143" r:id="rId15" display="https://podminky.urs.cz/item/CS_URS_2024_01/451573111"/>
    <hyperlink ref="F146" r:id="rId16" display="https://podminky.urs.cz/item/CS_URS_2024_01/611315416"/>
    <hyperlink ref="F148" r:id="rId17" display="https://podminky.urs.cz/item/CS_URS_2024_01/612315417"/>
    <hyperlink ref="F151" r:id="rId18" display="https://podminky.urs.cz/item/CS_URS_2024_01/632441215"/>
    <hyperlink ref="F153" r:id="rId19" display="https://podminky.urs.cz/item/CS_URS_2024_01/632441291"/>
    <hyperlink ref="F155" r:id="rId20" display="https://podminky.urs.cz/item/CS_URS_2024_01/632441291"/>
    <hyperlink ref="F158" r:id="rId21" display="https://podminky.urs.cz/item/CS_URS_2024_01/622135002"/>
    <hyperlink ref="F160" r:id="rId22" display="https://podminky.urs.cz/item/CS_URS_2024_01/629995101"/>
    <hyperlink ref="F163" r:id="rId23" display="https://podminky.urs.cz/item/CS_URS_2024_01/899722114"/>
    <hyperlink ref="F166" r:id="rId24" display="https://podminky.urs.cz/item/CS_URS_2024_01/949101112"/>
    <hyperlink ref="F169" r:id="rId25" display="https://podminky.urs.cz/item/CS_URS_2024_01/952901114"/>
    <hyperlink ref="F172" r:id="rId26" display="https://podminky.urs.cz/item/CS_URS_2024_01/998018001"/>
    <hyperlink ref="F176" r:id="rId27" display="https://podminky.urs.cz/item/CS_URS_2024_01/711111001"/>
    <hyperlink ref="F179" r:id="rId28" display="https://podminky.urs.cz/item/CS_URS_2024_01/711112001"/>
    <hyperlink ref="F182" r:id="rId29" display="https://podminky.urs.cz/item/CS_URS_2024_01/711141559"/>
    <hyperlink ref="F185" r:id="rId30" display="https://podminky.urs.cz/item/CS_URS_2024_01/711142559"/>
    <hyperlink ref="F188" r:id="rId31" display="https://podminky.urs.cz/item/CS_URS_2024_01/998711121"/>
    <hyperlink ref="F191" r:id="rId32" display="https://podminky.urs.cz/item/CS_URS_2024_01/713121111"/>
    <hyperlink ref="F194" r:id="rId33" display="https://podminky.urs.cz/item/CS_URS_2024_01/713191132"/>
    <hyperlink ref="F197" r:id="rId34" display="https://podminky.urs.cz/item/CS_URS_2024_01/998713121"/>
    <hyperlink ref="F202" r:id="rId35" display="https://podminky.urs.cz/item/CS_URS_2024_01/762512255"/>
    <hyperlink ref="F205" r:id="rId36" display="https://podminky.urs.cz/item/CS_URS_2024_01/762595001"/>
    <hyperlink ref="F209" r:id="rId37" display="https://podminky.urs.cz/item/CS_URS_2024_01/998762121"/>
    <hyperlink ref="F212" r:id="rId38" display="https://podminky.urs.cz/item/CS_URS_2024_01/7666619.R"/>
    <hyperlink ref="F215" r:id="rId39" display="https://podminky.urs.cz/item/CS_URS_2024_01/767531121"/>
    <hyperlink ref="F218" r:id="rId40" display="https://podminky.urs.cz/item/CS_URS_2024_01/767531215"/>
    <hyperlink ref="F221" r:id="rId41" display="https://podminky.urs.cz/item/CS_URS_2024_01/767995116"/>
    <hyperlink ref="F224" r:id="rId42" display="https://podminky.urs.cz/item/CS_URS_2024_01/998767121"/>
    <hyperlink ref="F228" r:id="rId43" display="https://podminky.urs.cz/item/CS_URS_2024_01/772211413"/>
    <hyperlink ref="F231" r:id="rId44" display="https://podminky.urs.cz/item/CS_URS_2024_01/772231312"/>
    <hyperlink ref="F234" r:id="rId45" display="https://podminky.urs.cz/item/CS_URS_2024_01/772521240"/>
    <hyperlink ref="F237" r:id="rId46" display="https://podminky.urs.cz/item/CS_URS_2024_01/772521250"/>
    <hyperlink ref="F240" r:id="rId47" display="https://podminky.urs.cz/item/CS_URS_2024_01/998772121"/>
    <hyperlink ref="F243" r:id="rId48" display="https://podminky.urs.cz/item/CS_URS_2024_01/784171101"/>
    <hyperlink ref="F246" r:id="rId49" display="https://podminky.urs.cz/item/CS_URS_2024_01/784171111"/>
    <hyperlink ref="F249" r:id="rId50" display="https://podminky.urs.cz/item/CS_URS_2024_01/784181111.1"/>
    <hyperlink ref="F251" r:id="rId51" display="https://podminky.urs.cz/item/CS_URS_2024_01/784191001"/>
    <hyperlink ref="F253" r:id="rId52" display="https://podminky.urs.cz/item/CS_URS_2024_01/784191005"/>
    <hyperlink ref="F255" r:id="rId53" display="https://podminky.urs.cz/item/CS_URS_2024_01/784191007"/>
    <hyperlink ref="F257" r:id="rId54" display="https://podminky.urs.cz/item/CS_URS_2024_01/784211101"/>
    <hyperlink ref="F263" r:id="rId55" display="https://podminky.urs.cz/item/CS_URS_2024_01/998787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81</v>
      </c>
    </row>
    <row r="4" s="1" customFormat="1" ht="24.96" customHeight="1">
      <c r="B4" s="19"/>
      <c r="D4" s="139" t="s">
        <v>126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RECEPCE, SPOLEČENSKÝ SÁL A DENNÍ MÍSTNOST</v>
      </c>
      <c r="F7" s="141"/>
      <c r="G7" s="141"/>
      <c r="H7" s="141"/>
      <c r="L7" s="19"/>
    </row>
    <row r="8" s="1" customFormat="1" ht="12" customHeight="1">
      <c r="B8" s="19"/>
      <c r="D8" s="141" t="s">
        <v>127</v>
      </c>
      <c r="L8" s="19"/>
    </row>
    <row r="9" s="2" customFormat="1" ht="16.5" customHeight="1">
      <c r="A9" s="37"/>
      <c r="B9" s="43"/>
      <c r="C9" s="37"/>
      <c r="D9" s="37"/>
      <c r="E9" s="142" t="s">
        <v>764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129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765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17. 6. 2024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1" t="s">
        <v>28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28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">
        <v>19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41" t="s">
        <v>28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34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35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36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71.25" customHeight="1">
      <c r="A29" s="146"/>
      <c r="B29" s="147"/>
      <c r="C29" s="146"/>
      <c r="D29" s="146"/>
      <c r="E29" s="148" t="s">
        <v>131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38</v>
      </c>
      <c r="E32" s="37"/>
      <c r="F32" s="37"/>
      <c r="G32" s="37"/>
      <c r="H32" s="37"/>
      <c r="I32" s="37"/>
      <c r="J32" s="152">
        <f>ROUND(J92,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40</v>
      </c>
      <c r="G34" s="37"/>
      <c r="H34" s="37"/>
      <c r="I34" s="153" t="s">
        <v>39</v>
      </c>
      <c r="J34" s="153" t="s">
        <v>41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42</v>
      </c>
      <c r="E35" s="141" t="s">
        <v>43</v>
      </c>
      <c r="F35" s="155">
        <f>ROUND((SUM(BE92:BE121)),  2)</f>
        <v>0</v>
      </c>
      <c r="G35" s="37"/>
      <c r="H35" s="37"/>
      <c r="I35" s="156">
        <v>0.20999999999999999</v>
      </c>
      <c r="J35" s="155">
        <f>ROUND(((SUM(BE92:BE121))*I35),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44</v>
      </c>
      <c r="F36" s="155">
        <f>ROUND((SUM(BF92:BF121)),  2)</f>
        <v>0</v>
      </c>
      <c r="G36" s="37"/>
      <c r="H36" s="37"/>
      <c r="I36" s="156">
        <v>0.12</v>
      </c>
      <c r="J36" s="155">
        <f>ROUND(((SUM(BF92:BF121))*I36),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45</v>
      </c>
      <c r="F37" s="155">
        <f>ROUND((SUM(BG92:BG121)),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46</v>
      </c>
      <c r="F38" s="155">
        <f>ROUND((SUM(BH92:BH121)),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47</v>
      </c>
      <c r="F39" s="155">
        <f>ROUND((SUM(BI92:BI121)),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48</v>
      </c>
      <c r="E41" s="159"/>
      <c r="F41" s="159"/>
      <c r="G41" s="160" t="s">
        <v>49</v>
      </c>
      <c r="H41" s="161" t="s">
        <v>50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132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RECEPCE, SPOLEČENSKÝ SÁL A DENNÍ MÍSTNOST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127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764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129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2024-058-02-01 - Stavební úpravy - Společenský sál - bourací práce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>Oblastní muzeum Praha - východ</v>
      </c>
      <c r="G56" s="39"/>
      <c r="H56" s="39"/>
      <c r="I56" s="31" t="s">
        <v>23</v>
      </c>
      <c r="J56" s="71" t="str">
        <f>IF(J14="","",J14)</f>
        <v>17. 6. 2024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40.05" customHeight="1">
      <c r="A58" s="37"/>
      <c r="B58" s="38"/>
      <c r="C58" s="31" t="s">
        <v>25</v>
      </c>
      <c r="D58" s="39"/>
      <c r="E58" s="39"/>
      <c r="F58" s="26" t="str">
        <f>E17</f>
        <v>Oblastní muzeum,Masarykovo náměstí 97,Brandýs n.L.</v>
      </c>
      <c r="G58" s="39"/>
      <c r="H58" s="39"/>
      <c r="I58" s="31" t="s">
        <v>31</v>
      </c>
      <c r="J58" s="35" t="str">
        <f>E23</f>
        <v>ing. arch. Jiří Sedláček, Kladská 25, Praha 2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34</v>
      </c>
      <c r="J59" s="35" t="str">
        <f>E26</f>
        <v>Ing. Dana Mlejnková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133</v>
      </c>
      <c r="D61" s="170"/>
      <c r="E61" s="170"/>
      <c r="F61" s="170"/>
      <c r="G61" s="170"/>
      <c r="H61" s="170"/>
      <c r="I61" s="170"/>
      <c r="J61" s="171" t="s">
        <v>134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70</v>
      </c>
      <c r="D63" s="39"/>
      <c r="E63" s="39"/>
      <c r="F63" s="39"/>
      <c r="G63" s="39"/>
      <c r="H63" s="39"/>
      <c r="I63" s="39"/>
      <c r="J63" s="101">
        <f>J92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135</v>
      </c>
    </row>
    <row r="64" s="9" customFormat="1" ht="24.96" customHeight="1">
      <c r="A64" s="9"/>
      <c r="B64" s="173"/>
      <c r="C64" s="174"/>
      <c r="D64" s="175" t="s">
        <v>136</v>
      </c>
      <c r="E64" s="176"/>
      <c r="F64" s="176"/>
      <c r="G64" s="176"/>
      <c r="H64" s="176"/>
      <c r="I64" s="176"/>
      <c r="J64" s="177">
        <f>J93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9"/>
      <c r="C65" s="124"/>
      <c r="D65" s="180" t="s">
        <v>144</v>
      </c>
      <c r="E65" s="181"/>
      <c r="F65" s="181"/>
      <c r="G65" s="181"/>
      <c r="H65" s="181"/>
      <c r="I65" s="181"/>
      <c r="J65" s="182">
        <f>J94</f>
        <v>0</v>
      </c>
      <c r="K65" s="124"/>
      <c r="L65" s="18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3"/>
      <c r="C66" s="174"/>
      <c r="D66" s="175" t="s">
        <v>146</v>
      </c>
      <c r="E66" s="176"/>
      <c r="F66" s="176"/>
      <c r="G66" s="176"/>
      <c r="H66" s="176"/>
      <c r="I66" s="176"/>
      <c r="J66" s="177">
        <f>J105</f>
        <v>0</v>
      </c>
      <c r="K66" s="174"/>
      <c r="L66" s="178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9"/>
      <c r="C67" s="124"/>
      <c r="D67" s="180" t="s">
        <v>148</v>
      </c>
      <c r="E67" s="181"/>
      <c r="F67" s="181"/>
      <c r="G67" s="181"/>
      <c r="H67" s="181"/>
      <c r="I67" s="181"/>
      <c r="J67" s="182">
        <f>J106</f>
        <v>0</v>
      </c>
      <c r="K67" s="124"/>
      <c r="L67" s="18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9"/>
      <c r="C68" s="124"/>
      <c r="D68" s="180" t="s">
        <v>149</v>
      </c>
      <c r="E68" s="181"/>
      <c r="F68" s="181"/>
      <c r="G68" s="181"/>
      <c r="H68" s="181"/>
      <c r="I68" s="181"/>
      <c r="J68" s="182">
        <f>J109</f>
        <v>0</v>
      </c>
      <c r="K68" s="124"/>
      <c r="L68" s="18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9"/>
      <c r="C69" s="124"/>
      <c r="D69" s="180" t="s">
        <v>150</v>
      </c>
      <c r="E69" s="181"/>
      <c r="F69" s="181"/>
      <c r="G69" s="181"/>
      <c r="H69" s="181"/>
      <c r="I69" s="181"/>
      <c r="J69" s="182">
        <f>J112</f>
        <v>0</v>
      </c>
      <c r="K69" s="124"/>
      <c r="L69" s="18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9"/>
      <c r="C70" s="124"/>
      <c r="D70" s="180" t="s">
        <v>154</v>
      </c>
      <c r="E70" s="181"/>
      <c r="F70" s="181"/>
      <c r="G70" s="181"/>
      <c r="H70" s="181"/>
      <c r="I70" s="181"/>
      <c r="J70" s="182">
        <f>J117</f>
        <v>0</v>
      </c>
      <c r="K70" s="124"/>
      <c r="L70" s="18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155</v>
      </c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168" t="str">
        <f>E7</f>
        <v>RECEPCE, SPOLEČENSKÝ SÁL A DENNÍ MÍSTNOST</v>
      </c>
      <c r="F80" s="31"/>
      <c r="G80" s="31"/>
      <c r="H80" s="31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" customFormat="1" ht="12" customHeight="1">
      <c r="B81" s="20"/>
      <c r="C81" s="31" t="s">
        <v>127</v>
      </c>
      <c r="D81" s="21"/>
      <c r="E81" s="21"/>
      <c r="F81" s="21"/>
      <c r="G81" s="21"/>
      <c r="H81" s="21"/>
      <c r="I81" s="21"/>
      <c r="J81" s="21"/>
      <c r="K81" s="21"/>
      <c r="L81" s="19"/>
    </row>
    <row r="82" s="2" customFormat="1" ht="16.5" customHeight="1">
      <c r="A82" s="37"/>
      <c r="B82" s="38"/>
      <c r="C82" s="39"/>
      <c r="D82" s="39"/>
      <c r="E82" s="168" t="s">
        <v>764</v>
      </c>
      <c r="F82" s="39"/>
      <c r="G82" s="39"/>
      <c r="H82" s="39"/>
      <c r="I82" s="39"/>
      <c r="J82" s="39"/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129</v>
      </c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6.5" customHeight="1">
      <c r="A84" s="37"/>
      <c r="B84" s="38"/>
      <c r="C84" s="39"/>
      <c r="D84" s="39"/>
      <c r="E84" s="68" t="str">
        <f>E11</f>
        <v>2024-058-02-01 - Stavební úpravy - Společenský sál - bourací práce</v>
      </c>
      <c r="F84" s="39"/>
      <c r="G84" s="39"/>
      <c r="H84" s="39"/>
      <c r="I84" s="39"/>
      <c r="J84" s="39"/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21</v>
      </c>
      <c r="D86" s="39"/>
      <c r="E86" s="39"/>
      <c r="F86" s="26" t="str">
        <f>F14</f>
        <v>Oblastní muzeum Praha - východ</v>
      </c>
      <c r="G86" s="39"/>
      <c r="H86" s="39"/>
      <c r="I86" s="31" t="s">
        <v>23</v>
      </c>
      <c r="J86" s="71" t="str">
        <f>IF(J14="","",J14)</f>
        <v>17. 6. 2024</v>
      </c>
      <c r="K86" s="39"/>
      <c r="L86" s="14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6.96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4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40.05" customHeight="1">
      <c r="A88" s="37"/>
      <c r="B88" s="38"/>
      <c r="C88" s="31" t="s">
        <v>25</v>
      </c>
      <c r="D88" s="39"/>
      <c r="E88" s="39"/>
      <c r="F88" s="26" t="str">
        <f>E17</f>
        <v>Oblastní muzeum,Masarykovo náměstí 97,Brandýs n.L.</v>
      </c>
      <c r="G88" s="39"/>
      <c r="H88" s="39"/>
      <c r="I88" s="31" t="s">
        <v>31</v>
      </c>
      <c r="J88" s="35" t="str">
        <f>E23</f>
        <v>ing. arch. Jiří Sedláček, Kladská 25, Praha 2</v>
      </c>
      <c r="K88" s="39"/>
      <c r="L88" s="14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29</v>
      </c>
      <c r="D89" s="39"/>
      <c r="E89" s="39"/>
      <c r="F89" s="26" t="str">
        <f>IF(E20="","",E20)</f>
        <v>Vyplň údaj</v>
      </c>
      <c r="G89" s="39"/>
      <c r="H89" s="39"/>
      <c r="I89" s="31" t="s">
        <v>34</v>
      </c>
      <c r="J89" s="35" t="str">
        <f>E26</f>
        <v>Ing. Dana Mlejnková</v>
      </c>
      <c r="K89" s="39"/>
      <c r="L89" s="14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0.32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14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11" customFormat="1" ht="29.28" customHeight="1">
      <c r="A91" s="184"/>
      <c r="B91" s="185"/>
      <c r="C91" s="186" t="s">
        <v>156</v>
      </c>
      <c r="D91" s="187" t="s">
        <v>57</v>
      </c>
      <c r="E91" s="187" t="s">
        <v>53</v>
      </c>
      <c r="F91" s="187" t="s">
        <v>54</v>
      </c>
      <c r="G91" s="187" t="s">
        <v>157</v>
      </c>
      <c r="H91" s="187" t="s">
        <v>158</v>
      </c>
      <c r="I91" s="187" t="s">
        <v>159</v>
      </c>
      <c r="J91" s="187" t="s">
        <v>134</v>
      </c>
      <c r="K91" s="188" t="s">
        <v>160</v>
      </c>
      <c r="L91" s="189"/>
      <c r="M91" s="91" t="s">
        <v>19</v>
      </c>
      <c r="N91" s="92" t="s">
        <v>42</v>
      </c>
      <c r="O91" s="92" t="s">
        <v>161</v>
      </c>
      <c r="P91" s="92" t="s">
        <v>162</v>
      </c>
      <c r="Q91" s="92" t="s">
        <v>163</v>
      </c>
      <c r="R91" s="92" t="s">
        <v>164</v>
      </c>
      <c r="S91" s="92" t="s">
        <v>165</v>
      </c>
      <c r="T91" s="93" t="s">
        <v>166</v>
      </c>
      <c r="U91" s="184"/>
      <c r="V91" s="184"/>
      <c r="W91" s="184"/>
      <c r="X91" s="184"/>
      <c r="Y91" s="184"/>
      <c r="Z91" s="184"/>
      <c r="AA91" s="184"/>
      <c r="AB91" s="184"/>
      <c r="AC91" s="184"/>
      <c r="AD91" s="184"/>
      <c r="AE91" s="184"/>
    </row>
    <row r="92" s="2" customFormat="1" ht="22.8" customHeight="1">
      <c r="A92" s="37"/>
      <c r="B92" s="38"/>
      <c r="C92" s="98" t="s">
        <v>167</v>
      </c>
      <c r="D92" s="39"/>
      <c r="E92" s="39"/>
      <c r="F92" s="39"/>
      <c r="G92" s="39"/>
      <c r="H92" s="39"/>
      <c r="I92" s="39"/>
      <c r="J92" s="190">
        <f>BK92</f>
        <v>0</v>
      </c>
      <c r="K92" s="39"/>
      <c r="L92" s="43"/>
      <c r="M92" s="94"/>
      <c r="N92" s="191"/>
      <c r="O92" s="95"/>
      <c r="P92" s="192">
        <f>P93+P105</f>
        <v>0</v>
      </c>
      <c r="Q92" s="95"/>
      <c r="R92" s="192">
        <f>R93+R105</f>
        <v>0.21502500000000002</v>
      </c>
      <c r="S92" s="95"/>
      <c r="T92" s="193">
        <f>T93+T105</f>
        <v>0.47194975000000006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71</v>
      </c>
      <c r="AU92" s="16" t="s">
        <v>135</v>
      </c>
      <c r="BK92" s="194">
        <f>BK93+BK105</f>
        <v>0</v>
      </c>
    </row>
    <row r="93" s="12" customFormat="1" ht="25.92" customHeight="1">
      <c r="A93" s="12"/>
      <c r="B93" s="195"/>
      <c r="C93" s="196"/>
      <c r="D93" s="197" t="s">
        <v>71</v>
      </c>
      <c r="E93" s="198" t="s">
        <v>168</v>
      </c>
      <c r="F93" s="198" t="s">
        <v>169</v>
      </c>
      <c r="G93" s="196"/>
      <c r="H93" s="196"/>
      <c r="I93" s="199"/>
      <c r="J93" s="200">
        <f>BK93</f>
        <v>0</v>
      </c>
      <c r="K93" s="196"/>
      <c r="L93" s="201"/>
      <c r="M93" s="202"/>
      <c r="N93" s="203"/>
      <c r="O93" s="203"/>
      <c r="P93" s="204">
        <f>P94</f>
        <v>0</v>
      </c>
      <c r="Q93" s="203"/>
      <c r="R93" s="204">
        <f>R94</f>
        <v>0</v>
      </c>
      <c r="S93" s="203"/>
      <c r="T93" s="205">
        <f>T94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6" t="s">
        <v>79</v>
      </c>
      <c r="AT93" s="207" t="s">
        <v>71</v>
      </c>
      <c r="AU93" s="207" t="s">
        <v>72</v>
      </c>
      <c r="AY93" s="206" t="s">
        <v>170</v>
      </c>
      <c r="BK93" s="208">
        <f>BK94</f>
        <v>0</v>
      </c>
    </row>
    <row r="94" s="12" customFormat="1" ht="22.8" customHeight="1">
      <c r="A94" s="12"/>
      <c r="B94" s="195"/>
      <c r="C94" s="196"/>
      <c r="D94" s="197" t="s">
        <v>71</v>
      </c>
      <c r="E94" s="209" t="s">
        <v>268</v>
      </c>
      <c r="F94" s="209" t="s">
        <v>269</v>
      </c>
      <c r="G94" s="196"/>
      <c r="H94" s="196"/>
      <c r="I94" s="199"/>
      <c r="J94" s="210">
        <f>BK94</f>
        <v>0</v>
      </c>
      <c r="K94" s="196"/>
      <c r="L94" s="201"/>
      <c r="M94" s="202"/>
      <c r="N94" s="203"/>
      <c r="O94" s="203"/>
      <c r="P94" s="204">
        <f>SUM(P95:P104)</f>
        <v>0</v>
      </c>
      <c r="Q94" s="203"/>
      <c r="R94" s="204">
        <f>SUM(R95:R104)</f>
        <v>0</v>
      </c>
      <c r="S94" s="203"/>
      <c r="T94" s="205">
        <f>SUM(T95:T104)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6" t="s">
        <v>79</v>
      </c>
      <c r="AT94" s="207" t="s">
        <v>71</v>
      </c>
      <c r="AU94" s="207" t="s">
        <v>79</v>
      </c>
      <c r="AY94" s="206" t="s">
        <v>170</v>
      </c>
      <c r="BK94" s="208">
        <f>SUM(BK95:BK104)</f>
        <v>0</v>
      </c>
    </row>
    <row r="95" s="2" customFormat="1" ht="24.15" customHeight="1">
      <c r="A95" s="37"/>
      <c r="B95" s="38"/>
      <c r="C95" s="211" t="s">
        <v>79</v>
      </c>
      <c r="D95" s="211" t="s">
        <v>172</v>
      </c>
      <c r="E95" s="212" t="s">
        <v>270</v>
      </c>
      <c r="F95" s="213" t="s">
        <v>271</v>
      </c>
      <c r="G95" s="214" t="s">
        <v>211</v>
      </c>
      <c r="H95" s="215">
        <v>0.47199999999999998</v>
      </c>
      <c r="I95" s="216"/>
      <c r="J95" s="217">
        <f>ROUND(I95*H95,2)</f>
        <v>0</v>
      </c>
      <c r="K95" s="213" t="s">
        <v>176</v>
      </c>
      <c r="L95" s="43"/>
      <c r="M95" s="218" t="s">
        <v>19</v>
      </c>
      <c r="N95" s="219" t="s">
        <v>43</v>
      </c>
      <c r="O95" s="83"/>
      <c r="P95" s="220">
        <f>O95*H95</f>
        <v>0</v>
      </c>
      <c r="Q95" s="220">
        <v>0</v>
      </c>
      <c r="R95" s="220">
        <f>Q95*H95</f>
        <v>0</v>
      </c>
      <c r="S95" s="220">
        <v>0</v>
      </c>
      <c r="T95" s="221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2" t="s">
        <v>177</v>
      </c>
      <c r="AT95" s="222" t="s">
        <v>172</v>
      </c>
      <c r="AU95" s="222" t="s">
        <v>81</v>
      </c>
      <c r="AY95" s="16" t="s">
        <v>170</v>
      </c>
      <c r="BE95" s="223">
        <f>IF(N95="základní",J95,0)</f>
        <v>0</v>
      </c>
      <c r="BF95" s="223">
        <f>IF(N95="snížená",J95,0)</f>
        <v>0</v>
      </c>
      <c r="BG95" s="223">
        <f>IF(N95="zákl. přenesená",J95,0)</f>
        <v>0</v>
      </c>
      <c r="BH95" s="223">
        <f>IF(N95="sníž. přenesená",J95,0)</f>
        <v>0</v>
      </c>
      <c r="BI95" s="223">
        <f>IF(N95="nulová",J95,0)</f>
        <v>0</v>
      </c>
      <c r="BJ95" s="16" t="s">
        <v>79</v>
      </c>
      <c r="BK95" s="223">
        <f>ROUND(I95*H95,2)</f>
        <v>0</v>
      </c>
      <c r="BL95" s="16" t="s">
        <v>177</v>
      </c>
      <c r="BM95" s="222" t="s">
        <v>766</v>
      </c>
    </row>
    <row r="96" s="2" customFormat="1">
      <c r="A96" s="37"/>
      <c r="B96" s="38"/>
      <c r="C96" s="39"/>
      <c r="D96" s="224" t="s">
        <v>179</v>
      </c>
      <c r="E96" s="39"/>
      <c r="F96" s="225" t="s">
        <v>273</v>
      </c>
      <c r="G96" s="39"/>
      <c r="H96" s="39"/>
      <c r="I96" s="226"/>
      <c r="J96" s="39"/>
      <c r="K96" s="39"/>
      <c r="L96" s="43"/>
      <c r="M96" s="227"/>
      <c r="N96" s="228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179</v>
      </c>
      <c r="AU96" s="16" t="s">
        <v>81</v>
      </c>
    </row>
    <row r="97" s="2" customFormat="1" ht="21.75" customHeight="1">
      <c r="A97" s="37"/>
      <c r="B97" s="38"/>
      <c r="C97" s="211" t="s">
        <v>81</v>
      </c>
      <c r="D97" s="211" t="s">
        <v>172</v>
      </c>
      <c r="E97" s="212" t="s">
        <v>275</v>
      </c>
      <c r="F97" s="213" t="s">
        <v>276</v>
      </c>
      <c r="G97" s="214" t="s">
        <v>211</v>
      </c>
      <c r="H97" s="215">
        <v>0.47199999999999998</v>
      </c>
      <c r="I97" s="216"/>
      <c r="J97" s="217">
        <f>ROUND(I97*H97,2)</f>
        <v>0</v>
      </c>
      <c r="K97" s="213" t="s">
        <v>176</v>
      </c>
      <c r="L97" s="43"/>
      <c r="M97" s="218" t="s">
        <v>19</v>
      </c>
      <c r="N97" s="219" t="s">
        <v>43</v>
      </c>
      <c r="O97" s="83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2" t="s">
        <v>177</v>
      </c>
      <c r="AT97" s="222" t="s">
        <v>172</v>
      </c>
      <c r="AU97" s="222" t="s">
        <v>81</v>
      </c>
      <c r="AY97" s="16" t="s">
        <v>170</v>
      </c>
      <c r="BE97" s="223">
        <f>IF(N97="základní",J97,0)</f>
        <v>0</v>
      </c>
      <c r="BF97" s="223">
        <f>IF(N97="snížená",J97,0)</f>
        <v>0</v>
      </c>
      <c r="BG97" s="223">
        <f>IF(N97="zákl. přenesená",J97,0)</f>
        <v>0</v>
      </c>
      <c r="BH97" s="223">
        <f>IF(N97="sníž. přenesená",J97,0)</f>
        <v>0</v>
      </c>
      <c r="BI97" s="223">
        <f>IF(N97="nulová",J97,0)</f>
        <v>0</v>
      </c>
      <c r="BJ97" s="16" t="s">
        <v>79</v>
      </c>
      <c r="BK97" s="223">
        <f>ROUND(I97*H97,2)</f>
        <v>0</v>
      </c>
      <c r="BL97" s="16" t="s">
        <v>177</v>
      </c>
      <c r="BM97" s="222" t="s">
        <v>767</v>
      </c>
    </row>
    <row r="98" s="2" customFormat="1">
      <c r="A98" s="37"/>
      <c r="B98" s="38"/>
      <c r="C98" s="39"/>
      <c r="D98" s="224" t="s">
        <v>179</v>
      </c>
      <c r="E98" s="39"/>
      <c r="F98" s="225" t="s">
        <v>278</v>
      </c>
      <c r="G98" s="39"/>
      <c r="H98" s="39"/>
      <c r="I98" s="226"/>
      <c r="J98" s="39"/>
      <c r="K98" s="39"/>
      <c r="L98" s="43"/>
      <c r="M98" s="227"/>
      <c r="N98" s="228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179</v>
      </c>
      <c r="AU98" s="16" t="s">
        <v>81</v>
      </c>
    </row>
    <row r="99" s="2" customFormat="1" ht="24.15" customHeight="1">
      <c r="A99" s="37"/>
      <c r="B99" s="38"/>
      <c r="C99" s="211" t="s">
        <v>187</v>
      </c>
      <c r="D99" s="211" t="s">
        <v>172</v>
      </c>
      <c r="E99" s="212" t="s">
        <v>280</v>
      </c>
      <c r="F99" s="213" t="s">
        <v>281</v>
      </c>
      <c r="G99" s="214" t="s">
        <v>211</v>
      </c>
      <c r="H99" s="215">
        <v>0.47199999999999998</v>
      </c>
      <c r="I99" s="216"/>
      <c r="J99" s="217">
        <f>ROUND(I99*H99,2)</f>
        <v>0</v>
      </c>
      <c r="K99" s="213" t="s">
        <v>176</v>
      </c>
      <c r="L99" s="43"/>
      <c r="M99" s="218" t="s">
        <v>19</v>
      </c>
      <c r="N99" s="219" t="s">
        <v>43</v>
      </c>
      <c r="O99" s="83"/>
      <c r="P99" s="220">
        <f>O99*H99</f>
        <v>0</v>
      </c>
      <c r="Q99" s="220">
        <v>0</v>
      </c>
      <c r="R99" s="220">
        <f>Q99*H99</f>
        <v>0</v>
      </c>
      <c r="S99" s="220">
        <v>0</v>
      </c>
      <c r="T99" s="221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2" t="s">
        <v>177</v>
      </c>
      <c r="AT99" s="222" t="s">
        <v>172</v>
      </c>
      <c r="AU99" s="222" t="s">
        <v>81</v>
      </c>
      <c r="AY99" s="16" t="s">
        <v>170</v>
      </c>
      <c r="BE99" s="223">
        <f>IF(N99="základní",J99,0)</f>
        <v>0</v>
      </c>
      <c r="BF99" s="223">
        <f>IF(N99="snížená",J99,0)</f>
        <v>0</v>
      </c>
      <c r="BG99" s="223">
        <f>IF(N99="zákl. přenesená",J99,0)</f>
        <v>0</v>
      </c>
      <c r="BH99" s="223">
        <f>IF(N99="sníž. přenesená",J99,0)</f>
        <v>0</v>
      </c>
      <c r="BI99" s="223">
        <f>IF(N99="nulová",J99,0)</f>
        <v>0</v>
      </c>
      <c r="BJ99" s="16" t="s">
        <v>79</v>
      </c>
      <c r="BK99" s="223">
        <f>ROUND(I99*H99,2)</f>
        <v>0</v>
      </c>
      <c r="BL99" s="16" t="s">
        <v>177</v>
      </c>
      <c r="BM99" s="222" t="s">
        <v>768</v>
      </c>
    </row>
    <row r="100" s="2" customFormat="1">
      <c r="A100" s="37"/>
      <c r="B100" s="38"/>
      <c r="C100" s="39"/>
      <c r="D100" s="224" t="s">
        <v>179</v>
      </c>
      <c r="E100" s="39"/>
      <c r="F100" s="225" t="s">
        <v>283</v>
      </c>
      <c r="G100" s="39"/>
      <c r="H100" s="39"/>
      <c r="I100" s="226"/>
      <c r="J100" s="39"/>
      <c r="K100" s="39"/>
      <c r="L100" s="43"/>
      <c r="M100" s="227"/>
      <c r="N100" s="228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179</v>
      </c>
      <c r="AU100" s="16" t="s">
        <v>81</v>
      </c>
    </row>
    <row r="101" s="2" customFormat="1" ht="24.15" customHeight="1">
      <c r="A101" s="37"/>
      <c r="B101" s="38"/>
      <c r="C101" s="211" t="s">
        <v>177</v>
      </c>
      <c r="D101" s="211" t="s">
        <v>172</v>
      </c>
      <c r="E101" s="212" t="s">
        <v>299</v>
      </c>
      <c r="F101" s="213" t="s">
        <v>300</v>
      </c>
      <c r="G101" s="214" t="s">
        <v>211</v>
      </c>
      <c r="H101" s="215">
        <v>0.082000000000000003</v>
      </c>
      <c r="I101" s="216"/>
      <c r="J101" s="217">
        <f>ROUND(I101*H101,2)</f>
        <v>0</v>
      </c>
      <c r="K101" s="213" t="s">
        <v>176</v>
      </c>
      <c r="L101" s="43"/>
      <c r="M101" s="218" t="s">
        <v>19</v>
      </c>
      <c r="N101" s="219" t="s">
        <v>43</v>
      </c>
      <c r="O101" s="83"/>
      <c r="P101" s="220">
        <f>O101*H101</f>
        <v>0</v>
      </c>
      <c r="Q101" s="220">
        <v>0</v>
      </c>
      <c r="R101" s="220">
        <f>Q101*H101</f>
        <v>0</v>
      </c>
      <c r="S101" s="220">
        <v>0</v>
      </c>
      <c r="T101" s="221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22" t="s">
        <v>177</v>
      </c>
      <c r="AT101" s="222" t="s">
        <v>172</v>
      </c>
      <c r="AU101" s="222" t="s">
        <v>81</v>
      </c>
      <c r="AY101" s="16" t="s">
        <v>170</v>
      </c>
      <c r="BE101" s="223">
        <f>IF(N101="základní",J101,0)</f>
        <v>0</v>
      </c>
      <c r="BF101" s="223">
        <f>IF(N101="snížená",J101,0)</f>
        <v>0</v>
      </c>
      <c r="BG101" s="223">
        <f>IF(N101="zákl. přenesená",J101,0)</f>
        <v>0</v>
      </c>
      <c r="BH101" s="223">
        <f>IF(N101="sníž. přenesená",J101,0)</f>
        <v>0</v>
      </c>
      <c r="BI101" s="223">
        <f>IF(N101="nulová",J101,0)</f>
        <v>0</v>
      </c>
      <c r="BJ101" s="16" t="s">
        <v>79</v>
      </c>
      <c r="BK101" s="223">
        <f>ROUND(I101*H101,2)</f>
        <v>0</v>
      </c>
      <c r="BL101" s="16" t="s">
        <v>177</v>
      </c>
      <c r="BM101" s="222" t="s">
        <v>769</v>
      </c>
    </row>
    <row r="102" s="2" customFormat="1">
      <c r="A102" s="37"/>
      <c r="B102" s="38"/>
      <c r="C102" s="39"/>
      <c r="D102" s="224" t="s">
        <v>179</v>
      </c>
      <c r="E102" s="39"/>
      <c r="F102" s="225" t="s">
        <v>302</v>
      </c>
      <c r="G102" s="39"/>
      <c r="H102" s="39"/>
      <c r="I102" s="226"/>
      <c r="J102" s="39"/>
      <c r="K102" s="39"/>
      <c r="L102" s="43"/>
      <c r="M102" s="227"/>
      <c r="N102" s="228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179</v>
      </c>
      <c r="AU102" s="16" t="s">
        <v>81</v>
      </c>
    </row>
    <row r="103" s="2" customFormat="1" ht="24.15" customHeight="1">
      <c r="A103" s="37"/>
      <c r="B103" s="38"/>
      <c r="C103" s="211" t="s">
        <v>196</v>
      </c>
      <c r="D103" s="211" t="s">
        <v>172</v>
      </c>
      <c r="E103" s="212" t="s">
        <v>308</v>
      </c>
      <c r="F103" s="213" t="s">
        <v>309</v>
      </c>
      <c r="G103" s="214" t="s">
        <v>211</v>
      </c>
      <c r="H103" s="215">
        <v>0.39000000000000001</v>
      </c>
      <c r="I103" s="216"/>
      <c r="J103" s="217">
        <f>ROUND(I103*H103,2)</f>
        <v>0</v>
      </c>
      <c r="K103" s="213" t="s">
        <v>176</v>
      </c>
      <c r="L103" s="43"/>
      <c r="M103" s="218" t="s">
        <v>19</v>
      </c>
      <c r="N103" s="219" t="s">
        <v>43</v>
      </c>
      <c r="O103" s="83"/>
      <c r="P103" s="220">
        <f>O103*H103</f>
        <v>0</v>
      </c>
      <c r="Q103" s="220">
        <v>0</v>
      </c>
      <c r="R103" s="220">
        <f>Q103*H103</f>
        <v>0</v>
      </c>
      <c r="S103" s="220">
        <v>0</v>
      </c>
      <c r="T103" s="221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22" t="s">
        <v>177</v>
      </c>
      <c r="AT103" s="222" t="s">
        <v>172</v>
      </c>
      <c r="AU103" s="222" t="s">
        <v>81</v>
      </c>
      <c r="AY103" s="16" t="s">
        <v>170</v>
      </c>
      <c r="BE103" s="223">
        <f>IF(N103="základní",J103,0)</f>
        <v>0</v>
      </c>
      <c r="BF103" s="223">
        <f>IF(N103="snížená",J103,0)</f>
        <v>0</v>
      </c>
      <c r="BG103" s="223">
        <f>IF(N103="zákl. přenesená",J103,0)</f>
        <v>0</v>
      </c>
      <c r="BH103" s="223">
        <f>IF(N103="sníž. přenesená",J103,0)</f>
        <v>0</v>
      </c>
      <c r="BI103" s="223">
        <f>IF(N103="nulová",J103,0)</f>
        <v>0</v>
      </c>
      <c r="BJ103" s="16" t="s">
        <v>79</v>
      </c>
      <c r="BK103" s="223">
        <f>ROUND(I103*H103,2)</f>
        <v>0</v>
      </c>
      <c r="BL103" s="16" t="s">
        <v>177</v>
      </c>
      <c r="BM103" s="222" t="s">
        <v>770</v>
      </c>
    </row>
    <row r="104" s="2" customFormat="1">
      <c r="A104" s="37"/>
      <c r="B104" s="38"/>
      <c r="C104" s="39"/>
      <c r="D104" s="224" t="s">
        <v>179</v>
      </c>
      <c r="E104" s="39"/>
      <c r="F104" s="225" t="s">
        <v>311</v>
      </c>
      <c r="G104" s="39"/>
      <c r="H104" s="39"/>
      <c r="I104" s="226"/>
      <c r="J104" s="39"/>
      <c r="K104" s="39"/>
      <c r="L104" s="43"/>
      <c r="M104" s="227"/>
      <c r="N104" s="228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179</v>
      </c>
      <c r="AU104" s="16" t="s">
        <v>81</v>
      </c>
    </row>
    <row r="105" s="12" customFormat="1" ht="25.92" customHeight="1">
      <c r="A105" s="12"/>
      <c r="B105" s="195"/>
      <c r="C105" s="196"/>
      <c r="D105" s="197" t="s">
        <v>71</v>
      </c>
      <c r="E105" s="198" t="s">
        <v>324</v>
      </c>
      <c r="F105" s="198" t="s">
        <v>325</v>
      </c>
      <c r="G105" s="196"/>
      <c r="H105" s="196"/>
      <c r="I105" s="199"/>
      <c r="J105" s="200">
        <f>BK105</f>
        <v>0</v>
      </c>
      <c r="K105" s="196"/>
      <c r="L105" s="201"/>
      <c r="M105" s="202"/>
      <c r="N105" s="203"/>
      <c r="O105" s="203"/>
      <c r="P105" s="204">
        <f>P106+P109+P112+P117</f>
        <v>0</v>
      </c>
      <c r="Q105" s="203"/>
      <c r="R105" s="204">
        <f>R106+R109+R112+R117</f>
        <v>0.21502500000000002</v>
      </c>
      <c r="S105" s="203"/>
      <c r="T105" s="205">
        <f>T106+T109+T112+T117</f>
        <v>0.47194975000000006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6" t="s">
        <v>81</v>
      </c>
      <c r="AT105" s="207" t="s">
        <v>71</v>
      </c>
      <c r="AU105" s="207" t="s">
        <v>72</v>
      </c>
      <c r="AY105" s="206" t="s">
        <v>170</v>
      </c>
      <c r="BK105" s="208">
        <f>BK106+BK109+BK112+BK117</f>
        <v>0</v>
      </c>
    </row>
    <row r="106" s="12" customFormat="1" ht="22.8" customHeight="1">
      <c r="A106" s="12"/>
      <c r="B106" s="195"/>
      <c r="C106" s="196"/>
      <c r="D106" s="197" t="s">
        <v>71</v>
      </c>
      <c r="E106" s="209" t="s">
        <v>333</v>
      </c>
      <c r="F106" s="209" t="s">
        <v>334</v>
      </c>
      <c r="G106" s="196"/>
      <c r="H106" s="196"/>
      <c r="I106" s="199"/>
      <c r="J106" s="210">
        <f>BK106</f>
        <v>0</v>
      </c>
      <c r="K106" s="196"/>
      <c r="L106" s="201"/>
      <c r="M106" s="202"/>
      <c r="N106" s="203"/>
      <c r="O106" s="203"/>
      <c r="P106" s="204">
        <f>SUM(P107:P108)</f>
        <v>0</v>
      </c>
      <c r="Q106" s="203"/>
      <c r="R106" s="204">
        <f>SUM(R107:R108)</f>
        <v>0</v>
      </c>
      <c r="S106" s="203"/>
      <c r="T106" s="205">
        <f>SUM(T107:T108)</f>
        <v>0.014999999999999999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6" t="s">
        <v>81</v>
      </c>
      <c r="AT106" s="207" t="s">
        <v>71</v>
      </c>
      <c r="AU106" s="207" t="s">
        <v>79</v>
      </c>
      <c r="AY106" s="206" t="s">
        <v>170</v>
      </c>
      <c r="BK106" s="208">
        <f>SUM(BK107:BK108)</f>
        <v>0</v>
      </c>
    </row>
    <row r="107" s="2" customFormat="1" ht="24.15" customHeight="1">
      <c r="A107" s="37"/>
      <c r="B107" s="38"/>
      <c r="C107" s="211" t="s">
        <v>201</v>
      </c>
      <c r="D107" s="211" t="s">
        <v>172</v>
      </c>
      <c r="E107" s="212" t="s">
        <v>336</v>
      </c>
      <c r="F107" s="213" t="s">
        <v>337</v>
      </c>
      <c r="G107" s="214" t="s">
        <v>265</v>
      </c>
      <c r="H107" s="215">
        <v>15</v>
      </c>
      <c r="I107" s="216"/>
      <c r="J107" s="217">
        <f>ROUND(I107*H107,2)</f>
        <v>0</v>
      </c>
      <c r="K107" s="213" t="s">
        <v>176</v>
      </c>
      <c r="L107" s="43"/>
      <c r="M107" s="218" t="s">
        <v>19</v>
      </c>
      <c r="N107" s="219" t="s">
        <v>43</v>
      </c>
      <c r="O107" s="83"/>
      <c r="P107" s="220">
        <f>O107*H107</f>
        <v>0</v>
      </c>
      <c r="Q107" s="220">
        <v>0</v>
      </c>
      <c r="R107" s="220">
        <f>Q107*H107</f>
        <v>0</v>
      </c>
      <c r="S107" s="220">
        <v>0.001</v>
      </c>
      <c r="T107" s="221">
        <f>S107*H107</f>
        <v>0.014999999999999999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22" t="s">
        <v>181</v>
      </c>
      <c r="AT107" s="222" t="s">
        <v>172</v>
      </c>
      <c r="AU107" s="222" t="s">
        <v>81</v>
      </c>
      <c r="AY107" s="16" t="s">
        <v>170</v>
      </c>
      <c r="BE107" s="223">
        <f>IF(N107="základní",J107,0)</f>
        <v>0</v>
      </c>
      <c r="BF107" s="223">
        <f>IF(N107="snížená",J107,0)</f>
        <v>0</v>
      </c>
      <c r="BG107" s="223">
        <f>IF(N107="zákl. přenesená",J107,0)</f>
        <v>0</v>
      </c>
      <c r="BH107" s="223">
        <f>IF(N107="sníž. přenesená",J107,0)</f>
        <v>0</v>
      </c>
      <c r="BI107" s="223">
        <f>IF(N107="nulová",J107,0)</f>
        <v>0</v>
      </c>
      <c r="BJ107" s="16" t="s">
        <v>79</v>
      </c>
      <c r="BK107" s="223">
        <f>ROUND(I107*H107,2)</f>
        <v>0</v>
      </c>
      <c r="BL107" s="16" t="s">
        <v>181</v>
      </c>
      <c r="BM107" s="222" t="s">
        <v>771</v>
      </c>
    </row>
    <row r="108" s="2" customFormat="1">
      <c r="A108" s="37"/>
      <c r="B108" s="38"/>
      <c r="C108" s="39"/>
      <c r="D108" s="224" t="s">
        <v>179</v>
      </c>
      <c r="E108" s="39"/>
      <c r="F108" s="225" t="s">
        <v>339</v>
      </c>
      <c r="G108" s="39"/>
      <c r="H108" s="39"/>
      <c r="I108" s="226"/>
      <c r="J108" s="39"/>
      <c r="K108" s="39"/>
      <c r="L108" s="43"/>
      <c r="M108" s="227"/>
      <c r="N108" s="228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179</v>
      </c>
      <c r="AU108" s="16" t="s">
        <v>81</v>
      </c>
    </row>
    <row r="109" s="12" customFormat="1" ht="22.8" customHeight="1">
      <c r="A109" s="12"/>
      <c r="B109" s="195"/>
      <c r="C109" s="196"/>
      <c r="D109" s="197" t="s">
        <v>71</v>
      </c>
      <c r="E109" s="209" t="s">
        <v>340</v>
      </c>
      <c r="F109" s="209" t="s">
        <v>341</v>
      </c>
      <c r="G109" s="196"/>
      <c r="H109" s="196"/>
      <c r="I109" s="199"/>
      <c r="J109" s="210">
        <f>BK109</f>
        <v>0</v>
      </c>
      <c r="K109" s="196"/>
      <c r="L109" s="201"/>
      <c r="M109" s="202"/>
      <c r="N109" s="203"/>
      <c r="O109" s="203"/>
      <c r="P109" s="204">
        <f>SUM(P110:P111)</f>
        <v>0</v>
      </c>
      <c r="Q109" s="203"/>
      <c r="R109" s="204">
        <f>SUM(R110:R111)</f>
        <v>0</v>
      </c>
      <c r="S109" s="203"/>
      <c r="T109" s="205">
        <f>SUM(T110:T111)</f>
        <v>0.00040000000000000002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6" t="s">
        <v>81</v>
      </c>
      <c r="AT109" s="207" t="s">
        <v>71</v>
      </c>
      <c r="AU109" s="207" t="s">
        <v>79</v>
      </c>
      <c r="AY109" s="206" t="s">
        <v>170</v>
      </c>
      <c r="BK109" s="208">
        <f>SUM(BK110:BK111)</f>
        <v>0</v>
      </c>
    </row>
    <row r="110" s="2" customFormat="1" ht="16.5" customHeight="1">
      <c r="A110" s="37"/>
      <c r="B110" s="38"/>
      <c r="C110" s="211" t="s">
        <v>208</v>
      </c>
      <c r="D110" s="211" t="s">
        <v>172</v>
      </c>
      <c r="E110" s="212" t="s">
        <v>343</v>
      </c>
      <c r="F110" s="213" t="s">
        <v>344</v>
      </c>
      <c r="G110" s="214" t="s">
        <v>265</v>
      </c>
      <c r="H110" s="215">
        <v>2</v>
      </c>
      <c r="I110" s="216"/>
      <c r="J110" s="217">
        <f>ROUND(I110*H110,2)</f>
        <v>0</v>
      </c>
      <c r="K110" s="213" t="s">
        <v>176</v>
      </c>
      <c r="L110" s="43"/>
      <c r="M110" s="218" t="s">
        <v>19</v>
      </c>
      <c r="N110" s="219" t="s">
        <v>43</v>
      </c>
      <c r="O110" s="83"/>
      <c r="P110" s="220">
        <f>O110*H110</f>
        <v>0</v>
      </c>
      <c r="Q110" s="220">
        <v>0</v>
      </c>
      <c r="R110" s="220">
        <f>Q110*H110</f>
        <v>0</v>
      </c>
      <c r="S110" s="220">
        <v>0.00020000000000000001</v>
      </c>
      <c r="T110" s="221">
        <f>S110*H110</f>
        <v>0.00040000000000000002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22" t="s">
        <v>181</v>
      </c>
      <c r="AT110" s="222" t="s">
        <v>172</v>
      </c>
      <c r="AU110" s="222" t="s">
        <v>81</v>
      </c>
      <c r="AY110" s="16" t="s">
        <v>170</v>
      </c>
      <c r="BE110" s="223">
        <f>IF(N110="základní",J110,0)</f>
        <v>0</v>
      </c>
      <c r="BF110" s="223">
        <f>IF(N110="snížená",J110,0)</f>
        <v>0</v>
      </c>
      <c r="BG110" s="223">
        <f>IF(N110="zákl. přenesená",J110,0)</f>
        <v>0</v>
      </c>
      <c r="BH110" s="223">
        <f>IF(N110="sníž. přenesená",J110,0)</f>
        <v>0</v>
      </c>
      <c r="BI110" s="223">
        <f>IF(N110="nulová",J110,0)</f>
        <v>0</v>
      </c>
      <c r="BJ110" s="16" t="s">
        <v>79</v>
      </c>
      <c r="BK110" s="223">
        <f>ROUND(I110*H110,2)</f>
        <v>0</v>
      </c>
      <c r="BL110" s="16" t="s">
        <v>181</v>
      </c>
      <c r="BM110" s="222" t="s">
        <v>772</v>
      </c>
    </row>
    <row r="111" s="2" customFormat="1">
      <c r="A111" s="37"/>
      <c r="B111" s="38"/>
      <c r="C111" s="39"/>
      <c r="D111" s="224" t="s">
        <v>179</v>
      </c>
      <c r="E111" s="39"/>
      <c r="F111" s="225" t="s">
        <v>346</v>
      </c>
      <c r="G111" s="39"/>
      <c r="H111" s="39"/>
      <c r="I111" s="226"/>
      <c r="J111" s="39"/>
      <c r="K111" s="39"/>
      <c r="L111" s="43"/>
      <c r="M111" s="227"/>
      <c r="N111" s="228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179</v>
      </c>
      <c r="AU111" s="16" t="s">
        <v>81</v>
      </c>
    </row>
    <row r="112" s="12" customFormat="1" ht="22.8" customHeight="1">
      <c r="A112" s="12"/>
      <c r="B112" s="195"/>
      <c r="C112" s="196"/>
      <c r="D112" s="197" t="s">
        <v>71</v>
      </c>
      <c r="E112" s="209" t="s">
        <v>347</v>
      </c>
      <c r="F112" s="209" t="s">
        <v>348</v>
      </c>
      <c r="G112" s="196"/>
      <c r="H112" s="196"/>
      <c r="I112" s="199"/>
      <c r="J112" s="210">
        <f>BK112</f>
        <v>0</v>
      </c>
      <c r="K112" s="196"/>
      <c r="L112" s="201"/>
      <c r="M112" s="202"/>
      <c r="N112" s="203"/>
      <c r="O112" s="203"/>
      <c r="P112" s="204">
        <f>SUM(P113:P116)</f>
        <v>0</v>
      </c>
      <c r="Q112" s="203"/>
      <c r="R112" s="204">
        <f>SUM(R113:R116)</f>
        <v>0</v>
      </c>
      <c r="S112" s="203"/>
      <c r="T112" s="205">
        <f>SUM(T113:T116)</f>
        <v>0.38989200000000002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6" t="s">
        <v>81</v>
      </c>
      <c r="AT112" s="207" t="s">
        <v>71</v>
      </c>
      <c r="AU112" s="207" t="s">
        <v>79</v>
      </c>
      <c r="AY112" s="206" t="s">
        <v>170</v>
      </c>
      <c r="BK112" s="208">
        <f>SUM(BK113:BK116)</f>
        <v>0</v>
      </c>
    </row>
    <row r="113" s="2" customFormat="1" ht="24.15" customHeight="1">
      <c r="A113" s="37"/>
      <c r="B113" s="38"/>
      <c r="C113" s="211" t="s">
        <v>214</v>
      </c>
      <c r="D113" s="211" t="s">
        <v>172</v>
      </c>
      <c r="E113" s="212" t="s">
        <v>773</v>
      </c>
      <c r="F113" s="213" t="s">
        <v>774</v>
      </c>
      <c r="G113" s="214" t="s">
        <v>224</v>
      </c>
      <c r="H113" s="215">
        <v>12.1</v>
      </c>
      <c r="I113" s="216"/>
      <c r="J113" s="217">
        <f>ROUND(I113*H113,2)</f>
        <v>0</v>
      </c>
      <c r="K113" s="213" t="s">
        <v>176</v>
      </c>
      <c r="L113" s="43"/>
      <c r="M113" s="218" t="s">
        <v>19</v>
      </c>
      <c r="N113" s="219" t="s">
        <v>43</v>
      </c>
      <c r="O113" s="83"/>
      <c r="P113" s="220">
        <f>O113*H113</f>
        <v>0</v>
      </c>
      <c r="Q113" s="220">
        <v>0</v>
      </c>
      <c r="R113" s="220">
        <f>Q113*H113</f>
        <v>0</v>
      </c>
      <c r="S113" s="220">
        <v>0.00132</v>
      </c>
      <c r="T113" s="221">
        <f>S113*H113</f>
        <v>0.015972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22" t="s">
        <v>181</v>
      </c>
      <c r="AT113" s="222" t="s">
        <v>172</v>
      </c>
      <c r="AU113" s="222" t="s">
        <v>81</v>
      </c>
      <c r="AY113" s="16" t="s">
        <v>170</v>
      </c>
      <c r="BE113" s="223">
        <f>IF(N113="základní",J113,0)</f>
        <v>0</v>
      </c>
      <c r="BF113" s="223">
        <f>IF(N113="snížená",J113,0)</f>
        <v>0</v>
      </c>
      <c r="BG113" s="223">
        <f>IF(N113="zákl. přenesená",J113,0)</f>
        <v>0</v>
      </c>
      <c r="BH113" s="223">
        <f>IF(N113="sníž. přenesená",J113,0)</f>
        <v>0</v>
      </c>
      <c r="BI113" s="223">
        <f>IF(N113="nulová",J113,0)</f>
        <v>0</v>
      </c>
      <c r="BJ113" s="16" t="s">
        <v>79</v>
      </c>
      <c r="BK113" s="223">
        <f>ROUND(I113*H113,2)</f>
        <v>0</v>
      </c>
      <c r="BL113" s="16" t="s">
        <v>181</v>
      </c>
      <c r="BM113" s="222" t="s">
        <v>775</v>
      </c>
    </row>
    <row r="114" s="2" customFormat="1">
      <c r="A114" s="37"/>
      <c r="B114" s="38"/>
      <c r="C114" s="39"/>
      <c r="D114" s="224" t="s">
        <v>179</v>
      </c>
      <c r="E114" s="39"/>
      <c r="F114" s="225" t="s">
        <v>776</v>
      </c>
      <c r="G114" s="39"/>
      <c r="H114" s="39"/>
      <c r="I114" s="226"/>
      <c r="J114" s="39"/>
      <c r="K114" s="39"/>
      <c r="L114" s="43"/>
      <c r="M114" s="227"/>
      <c r="N114" s="228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179</v>
      </c>
      <c r="AU114" s="16" t="s">
        <v>81</v>
      </c>
    </row>
    <row r="115" s="2" customFormat="1" ht="24.15" customHeight="1">
      <c r="A115" s="37"/>
      <c r="B115" s="38"/>
      <c r="C115" s="211" t="s">
        <v>221</v>
      </c>
      <c r="D115" s="211" t="s">
        <v>172</v>
      </c>
      <c r="E115" s="212" t="s">
        <v>777</v>
      </c>
      <c r="F115" s="213" t="s">
        <v>778</v>
      </c>
      <c r="G115" s="214" t="s">
        <v>224</v>
      </c>
      <c r="H115" s="215">
        <v>15.58</v>
      </c>
      <c r="I115" s="216"/>
      <c r="J115" s="217">
        <f>ROUND(I115*H115,2)</f>
        <v>0</v>
      </c>
      <c r="K115" s="213" t="s">
        <v>176</v>
      </c>
      <c r="L115" s="43"/>
      <c r="M115" s="218" t="s">
        <v>19</v>
      </c>
      <c r="N115" s="219" t="s">
        <v>43</v>
      </c>
      <c r="O115" s="83"/>
      <c r="P115" s="220">
        <f>O115*H115</f>
        <v>0</v>
      </c>
      <c r="Q115" s="220">
        <v>0</v>
      </c>
      <c r="R115" s="220">
        <f>Q115*H115</f>
        <v>0</v>
      </c>
      <c r="S115" s="220">
        <v>0.024</v>
      </c>
      <c r="T115" s="221">
        <f>S115*H115</f>
        <v>0.37392000000000003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22" t="s">
        <v>181</v>
      </c>
      <c r="AT115" s="222" t="s">
        <v>172</v>
      </c>
      <c r="AU115" s="222" t="s">
        <v>81</v>
      </c>
      <c r="AY115" s="16" t="s">
        <v>170</v>
      </c>
      <c r="BE115" s="223">
        <f>IF(N115="základní",J115,0)</f>
        <v>0</v>
      </c>
      <c r="BF115" s="223">
        <f>IF(N115="snížená",J115,0)</f>
        <v>0</v>
      </c>
      <c r="BG115" s="223">
        <f>IF(N115="zákl. přenesená",J115,0)</f>
        <v>0</v>
      </c>
      <c r="BH115" s="223">
        <f>IF(N115="sníž. přenesená",J115,0)</f>
        <v>0</v>
      </c>
      <c r="BI115" s="223">
        <f>IF(N115="nulová",J115,0)</f>
        <v>0</v>
      </c>
      <c r="BJ115" s="16" t="s">
        <v>79</v>
      </c>
      <c r="BK115" s="223">
        <f>ROUND(I115*H115,2)</f>
        <v>0</v>
      </c>
      <c r="BL115" s="16" t="s">
        <v>181</v>
      </c>
      <c r="BM115" s="222" t="s">
        <v>779</v>
      </c>
    </row>
    <row r="116" s="2" customFormat="1">
      <c r="A116" s="37"/>
      <c r="B116" s="38"/>
      <c r="C116" s="39"/>
      <c r="D116" s="224" t="s">
        <v>179</v>
      </c>
      <c r="E116" s="39"/>
      <c r="F116" s="225" t="s">
        <v>780</v>
      </c>
      <c r="G116" s="39"/>
      <c r="H116" s="39"/>
      <c r="I116" s="226"/>
      <c r="J116" s="39"/>
      <c r="K116" s="39"/>
      <c r="L116" s="43"/>
      <c r="M116" s="227"/>
      <c r="N116" s="228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179</v>
      </c>
      <c r="AU116" s="16" t="s">
        <v>81</v>
      </c>
    </row>
    <row r="117" s="12" customFormat="1" ht="22.8" customHeight="1">
      <c r="A117" s="12"/>
      <c r="B117" s="195"/>
      <c r="C117" s="196"/>
      <c r="D117" s="197" t="s">
        <v>71</v>
      </c>
      <c r="E117" s="209" t="s">
        <v>408</v>
      </c>
      <c r="F117" s="209" t="s">
        <v>409</v>
      </c>
      <c r="G117" s="196"/>
      <c r="H117" s="196"/>
      <c r="I117" s="199"/>
      <c r="J117" s="210">
        <f>BK117</f>
        <v>0</v>
      </c>
      <c r="K117" s="196"/>
      <c r="L117" s="201"/>
      <c r="M117" s="202"/>
      <c r="N117" s="203"/>
      <c r="O117" s="203"/>
      <c r="P117" s="204">
        <f>SUM(P118:P121)</f>
        <v>0</v>
      </c>
      <c r="Q117" s="203"/>
      <c r="R117" s="204">
        <f>SUM(R118:R121)</f>
        <v>0.21502500000000002</v>
      </c>
      <c r="S117" s="203"/>
      <c r="T117" s="205">
        <f>SUM(T118:T121)</f>
        <v>0.066657750000000002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6" t="s">
        <v>81</v>
      </c>
      <c r="AT117" s="207" t="s">
        <v>71</v>
      </c>
      <c r="AU117" s="207" t="s">
        <v>79</v>
      </c>
      <c r="AY117" s="206" t="s">
        <v>170</v>
      </c>
      <c r="BK117" s="208">
        <f>SUM(BK118:BK121)</f>
        <v>0</v>
      </c>
    </row>
    <row r="118" s="2" customFormat="1" ht="16.5" customHeight="1">
      <c r="A118" s="37"/>
      <c r="B118" s="38"/>
      <c r="C118" s="211" t="s">
        <v>229</v>
      </c>
      <c r="D118" s="211" t="s">
        <v>172</v>
      </c>
      <c r="E118" s="212" t="s">
        <v>411</v>
      </c>
      <c r="F118" s="213" t="s">
        <v>412</v>
      </c>
      <c r="G118" s="214" t="s">
        <v>224</v>
      </c>
      <c r="H118" s="215">
        <v>215.02500000000001</v>
      </c>
      <c r="I118" s="216"/>
      <c r="J118" s="217">
        <f>ROUND(I118*H118,2)</f>
        <v>0</v>
      </c>
      <c r="K118" s="213" t="s">
        <v>176</v>
      </c>
      <c r="L118" s="43"/>
      <c r="M118" s="218" t="s">
        <v>19</v>
      </c>
      <c r="N118" s="219" t="s">
        <v>43</v>
      </c>
      <c r="O118" s="83"/>
      <c r="P118" s="220">
        <f>O118*H118</f>
        <v>0</v>
      </c>
      <c r="Q118" s="220">
        <v>0.001</v>
      </c>
      <c r="R118" s="220">
        <f>Q118*H118</f>
        <v>0.21502500000000002</v>
      </c>
      <c r="S118" s="220">
        <v>0.00031</v>
      </c>
      <c r="T118" s="221">
        <f>S118*H118</f>
        <v>0.066657750000000002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22" t="s">
        <v>181</v>
      </c>
      <c r="AT118" s="222" t="s">
        <v>172</v>
      </c>
      <c r="AU118" s="222" t="s">
        <v>81</v>
      </c>
      <c r="AY118" s="16" t="s">
        <v>170</v>
      </c>
      <c r="BE118" s="223">
        <f>IF(N118="základní",J118,0)</f>
        <v>0</v>
      </c>
      <c r="BF118" s="223">
        <f>IF(N118="snížená",J118,0)</f>
        <v>0</v>
      </c>
      <c r="BG118" s="223">
        <f>IF(N118="zákl. přenesená",J118,0)</f>
        <v>0</v>
      </c>
      <c r="BH118" s="223">
        <f>IF(N118="sníž. přenesená",J118,0)</f>
        <v>0</v>
      </c>
      <c r="BI118" s="223">
        <f>IF(N118="nulová",J118,0)</f>
        <v>0</v>
      </c>
      <c r="BJ118" s="16" t="s">
        <v>79</v>
      </c>
      <c r="BK118" s="223">
        <f>ROUND(I118*H118,2)</f>
        <v>0</v>
      </c>
      <c r="BL118" s="16" t="s">
        <v>181</v>
      </c>
      <c r="BM118" s="222" t="s">
        <v>781</v>
      </c>
    </row>
    <row r="119" s="2" customFormat="1">
      <c r="A119" s="37"/>
      <c r="B119" s="38"/>
      <c r="C119" s="39"/>
      <c r="D119" s="224" t="s">
        <v>179</v>
      </c>
      <c r="E119" s="39"/>
      <c r="F119" s="225" t="s">
        <v>414</v>
      </c>
      <c r="G119" s="39"/>
      <c r="H119" s="39"/>
      <c r="I119" s="226"/>
      <c r="J119" s="39"/>
      <c r="K119" s="39"/>
      <c r="L119" s="43"/>
      <c r="M119" s="227"/>
      <c r="N119" s="228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179</v>
      </c>
      <c r="AU119" s="16" t="s">
        <v>81</v>
      </c>
    </row>
    <row r="120" s="2" customFormat="1" ht="16.5" customHeight="1">
      <c r="A120" s="37"/>
      <c r="B120" s="38"/>
      <c r="C120" s="211" t="s">
        <v>236</v>
      </c>
      <c r="D120" s="211" t="s">
        <v>172</v>
      </c>
      <c r="E120" s="212" t="s">
        <v>416</v>
      </c>
      <c r="F120" s="213" t="s">
        <v>417</v>
      </c>
      <c r="G120" s="214" t="s">
        <v>224</v>
      </c>
      <c r="H120" s="215">
        <v>215.02500000000001</v>
      </c>
      <c r="I120" s="216"/>
      <c r="J120" s="217">
        <f>ROUND(I120*H120,2)</f>
        <v>0</v>
      </c>
      <c r="K120" s="213" t="s">
        <v>176</v>
      </c>
      <c r="L120" s="43"/>
      <c r="M120" s="218" t="s">
        <v>19</v>
      </c>
      <c r="N120" s="219" t="s">
        <v>43</v>
      </c>
      <c r="O120" s="83"/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22" t="s">
        <v>181</v>
      </c>
      <c r="AT120" s="222" t="s">
        <v>172</v>
      </c>
      <c r="AU120" s="222" t="s">
        <v>81</v>
      </c>
      <c r="AY120" s="16" t="s">
        <v>170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6" t="s">
        <v>79</v>
      </c>
      <c r="BK120" s="223">
        <f>ROUND(I120*H120,2)</f>
        <v>0</v>
      </c>
      <c r="BL120" s="16" t="s">
        <v>181</v>
      </c>
      <c r="BM120" s="222" t="s">
        <v>782</v>
      </c>
    </row>
    <row r="121" s="2" customFormat="1">
      <c r="A121" s="37"/>
      <c r="B121" s="38"/>
      <c r="C121" s="39"/>
      <c r="D121" s="224" t="s">
        <v>179</v>
      </c>
      <c r="E121" s="39"/>
      <c r="F121" s="225" t="s">
        <v>419</v>
      </c>
      <c r="G121" s="39"/>
      <c r="H121" s="39"/>
      <c r="I121" s="226"/>
      <c r="J121" s="39"/>
      <c r="K121" s="39"/>
      <c r="L121" s="43"/>
      <c r="M121" s="229"/>
      <c r="N121" s="230"/>
      <c r="O121" s="231"/>
      <c r="P121" s="231"/>
      <c r="Q121" s="231"/>
      <c r="R121" s="231"/>
      <c r="S121" s="231"/>
      <c r="T121" s="232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179</v>
      </c>
      <c r="AU121" s="16" t="s">
        <v>81</v>
      </c>
    </row>
    <row r="122" s="2" customFormat="1" ht="6.96" customHeight="1">
      <c r="A122" s="37"/>
      <c r="B122" s="58"/>
      <c r="C122" s="59"/>
      <c r="D122" s="59"/>
      <c r="E122" s="59"/>
      <c r="F122" s="59"/>
      <c r="G122" s="59"/>
      <c r="H122" s="59"/>
      <c r="I122" s="59"/>
      <c r="J122" s="59"/>
      <c r="K122" s="59"/>
      <c r="L122" s="43"/>
      <c r="M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</sheetData>
  <sheetProtection sheet="1" autoFilter="0" formatColumns="0" formatRows="0" objects="1" scenarios="1" spinCount="100000" saltValue="EpSLFSbiVcg9jR90k63DYk3Fn8XggJ8U3vra7F2CcW87JJCVlt/XbgJYuz7ig73xZuZhkaA/bnT9BXE8PrVrLw==" hashValue="1RVpyNCqjzqQxV4ZMgEXnAXJlhCZZnCI308mmS5X8hfw2ykDSFM/+Bl1AXsdNiqkuxxwKu92HjiJPJqy/Gz34Q==" algorithmName="SHA-512" password="CC35"/>
  <autoFilter ref="C91:K12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4_01/997013151"/>
    <hyperlink ref="F98" r:id="rId2" display="https://podminky.urs.cz/item/CS_URS_2024_01/997013501"/>
    <hyperlink ref="F100" r:id="rId3" display="https://podminky.urs.cz/item/CS_URS_2024_01/997013509"/>
    <hyperlink ref="F102" r:id="rId4" display="https://podminky.urs.cz/item/CS_URS_2024_01/997013631"/>
    <hyperlink ref="F104" r:id="rId5" display="https://podminky.urs.cz/item/CS_URS_2024_01/997013811"/>
    <hyperlink ref="F108" r:id="rId6" display="https://podminky.urs.cz/item/CS_URS_2024_01/741371845"/>
    <hyperlink ref="F111" r:id="rId7" display="https://podminky.urs.cz/item/CS_URS_2024_01/742210821"/>
    <hyperlink ref="F114" r:id="rId8" display="https://podminky.urs.cz/item/CS_URS_2024_01/762512811"/>
    <hyperlink ref="F116" r:id="rId9" display="https://podminky.urs.cz/item/CS_URS_2024_01/762521812"/>
    <hyperlink ref="F119" r:id="rId10" display="https://podminky.urs.cz/item/CS_URS_2024_01/784121003"/>
    <hyperlink ref="F121" r:id="rId11" display="https://podminky.urs.cz/item/CS_URS_2024_01/78412101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81</v>
      </c>
    </row>
    <row r="4" s="1" customFormat="1" ht="24.96" customHeight="1">
      <c r="B4" s="19"/>
      <c r="D4" s="139" t="s">
        <v>126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RECEPCE, SPOLEČENSKÝ SÁL A DENNÍ MÍSTNOST</v>
      </c>
      <c r="F7" s="141"/>
      <c r="G7" s="141"/>
      <c r="H7" s="141"/>
      <c r="L7" s="19"/>
    </row>
    <row r="8" s="1" customFormat="1" ht="12" customHeight="1">
      <c r="B8" s="19"/>
      <c r="D8" s="141" t="s">
        <v>127</v>
      </c>
      <c r="L8" s="19"/>
    </row>
    <row r="9" s="2" customFormat="1" ht="16.5" customHeight="1">
      <c r="A9" s="37"/>
      <c r="B9" s="43"/>
      <c r="C9" s="37"/>
      <c r="D9" s="37"/>
      <c r="E9" s="142" t="s">
        <v>764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129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783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17. 6. 2024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1" t="s">
        <v>28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28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">
        <v>19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41" t="s">
        <v>28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34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35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36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71.25" customHeight="1">
      <c r="A29" s="146"/>
      <c r="B29" s="147"/>
      <c r="C29" s="146"/>
      <c r="D29" s="146"/>
      <c r="E29" s="148" t="s">
        <v>131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38</v>
      </c>
      <c r="E32" s="37"/>
      <c r="F32" s="37"/>
      <c r="G32" s="37"/>
      <c r="H32" s="37"/>
      <c r="I32" s="37"/>
      <c r="J32" s="152">
        <f>ROUND(J93,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40</v>
      </c>
      <c r="G34" s="37"/>
      <c r="H34" s="37"/>
      <c r="I34" s="153" t="s">
        <v>39</v>
      </c>
      <c r="J34" s="153" t="s">
        <v>41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42</v>
      </c>
      <c r="E35" s="141" t="s">
        <v>43</v>
      </c>
      <c r="F35" s="155">
        <f>ROUND((SUM(BE93:BE139)),  2)</f>
        <v>0</v>
      </c>
      <c r="G35" s="37"/>
      <c r="H35" s="37"/>
      <c r="I35" s="156">
        <v>0.20999999999999999</v>
      </c>
      <c r="J35" s="155">
        <f>ROUND(((SUM(BE93:BE139))*I35),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44</v>
      </c>
      <c r="F36" s="155">
        <f>ROUND((SUM(BF93:BF139)),  2)</f>
        <v>0</v>
      </c>
      <c r="G36" s="37"/>
      <c r="H36" s="37"/>
      <c r="I36" s="156">
        <v>0.12</v>
      </c>
      <c r="J36" s="155">
        <f>ROUND(((SUM(BF93:BF139))*I36),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45</v>
      </c>
      <c r="F37" s="155">
        <f>ROUND((SUM(BG93:BG139)),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46</v>
      </c>
      <c r="F38" s="155">
        <f>ROUND((SUM(BH93:BH139)),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47</v>
      </c>
      <c r="F39" s="155">
        <f>ROUND((SUM(BI93:BI139)),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48</v>
      </c>
      <c r="E41" s="159"/>
      <c r="F41" s="159"/>
      <c r="G41" s="160" t="s">
        <v>49</v>
      </c>
      <c r="H41" s="161" t="s">
        <v>50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132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RECEPCE, SPOLEČENSKÝ SÁL A DENNÍ MÍSTNOST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127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764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129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2024-058-02-02 - Stavební úpravy - Společenský sál - nové kce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>Oblastní muzeum Praha - východ</v>
      </c>
      <c r="G56" s="39"/>
      <c r="H56" s="39"/>
      <c r="I56" s="31" t="s">
        <v>23</v>
      </c>
      <c r="J56" s="71" t="str">
        <f>IF(J14="","",J14)</f>
        <v>17. 6. 2024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40.05" customHeight="1">
      <c r="A58" s="37"/>
      <c r="B58" s="38"/>
      <c r="C58" s="31" t="s">
        <v>25</v>
      </c>
      <c r="D58" s="39"/>
      <c r="E58" s="39"/>
      <c r="F58" s="26" t="str">
        <f>E17</f>
        <v>Oblastní muzeum,Masarykovo náměstí 97,Brandýs n.L.</v>
      </c>
      <c r="G58" s="39"/>
      <c r="H58" s="39"/>
      <c r="I58" s="31" t="s">
        <v>31</v>
      </c>
      <c r="J58" s="35" t="str">
        <f>E23</f>
        <v>ing. arch. Jiří Sedláček, Kladská 25, Praha 2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34</v>
      </c>
      <c r="J59" s="35" t="str">
        <f>E26</f>
        <v>Ing. Dana Mlejnková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133</v>
      </c>
      <c r="D61" s="170"/>
      <c r="E61" s="170"/>
      <c r="F61" s="170"/>
      <c r="G61" s="170"/>
      <c r="H61" s="170"/>
      <c r="I61" s="170"/>
      <c r="J61" s="171" t="s">
        <v>134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70</v>
      </c>
      <c r="D63" s="39"/>
      <c r="E63" s="39"/>
      <c r="F63" s="39"/>
      <c r="G63" s="39"/>
      <c r="H63" s="39"/>
      <c r="I63" s="39"/>
      <c r="J63" s="101">
        <f>J93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135</v>
      </c>
    </row>
    <row r="64" s="9" customFormat="1" ht="24.96" customHeight="1">
      <c r="A64" s="9"/>
      <c r="B64" s="173"/>
      <c r="C64" s="174"/>
      <c r="D64" s="175" t="s">
        <v>136</v>
      </c>
      <c r="E64" s="176"/>
      <c r="F64" s="176"/>
      <c r="G64" s="176"/>
      <c r="H64" s="176"/>
      <c r="I64" s="176"/>
      <c r="J64" s="177">
        <f>J94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9"/>
      <c r="C65" s="124"/>
      <c r="D65" s="180" t="s">
        <v>424</v>
      </c>
      <c r="E65" s="181"/>
      <c r="F65" s="181"/>
      <c r="G65" s="181"/>
      <c r="H65" s="181"/>
      <c r="I65" s="181"/>
      <c r="J65" s="182">
        <f>J95</f>
        <v>0</v>
      </c>
      <c r="K65" s="124"/>
      <c r="L65" s="18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9"/>
      <c r="C66" s="124"/>
      <c r="D66" s="180" t="s">
        <v>140</v>
      </c>
      <c r="E66" s="181"/>
      <c r="F66" s="181"/>
      <c r="G66" s="181"/>
      <c r="H66" s="181"/>
      <c r="I66" s="181"/>
      <c r="J66" s="182">
        <f>J100</f>
        <v>0</v>
      </c>
      <c r="K66" s="124"/>
      <c r="L66" s="18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9"/>
      <c r="C67" s="124"/>
      <c r="D67" s="180" t="s">
        <v>428</v>
      </c>
      <c r="E67" s="181"/>
      <c r="F67" s="181"/>
      <c r="G67" s="181"/>
      <c r="H67" s="181"/>
      <c r="I67" s="181"/>
      <c r="J67" s="182">
        <f>J103</f>
        <v>0</v>
      </c>
      <c r="K67" s="124"/>
      <c r="L67" s="18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9"/>
      <c r="C68" s="124"/>
      <c r="D68" s="180" t="s">
        <v>145</v>
      </c>
      <c r="E68" s="181"/>
      <c r="F68" s="181"/>
      <c r="G68" s="181"/>
      <c r="H68" s="181"/>
      <c r="I68" s="181"/>
      <c r="J68" s="182">
        <f>J106</f>
        <v>0</v>
      </c>
      <c r="K68" s="124"/>
      <c r="L68" s="18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3"/>
      <c r="C69" s="174"/>
      <c r="D69" s="175" t="s">
        <v>146</v>
      </c>
      <c r="E69" s="176"/>
      <c r="F69" s="176"/>
      <c r="G69" s="176"/>
      <c r="H69" s="176"/>
      <c r="I69" s="176"/>
      <c r="J69" s="177">
        <f>J109</f>
        <v>0</v>
      </c>
      <c r="K69" s="174"/>
      <c r="L69" s="178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9"/>
      <c r="C70" s="124"/>
      <c r="D70" s="180" t="s">
        <v>153</v>
      </c>
      <c r="E70" s="181"/>
      <c r="F70" s="181"/>
      <c r="G70" s="181"/>
      <c r="H70" s="181"/>
      <c r="I70" s="181"/>
      <c r="J70" s="182">
        <f>J110</f>
        <v>0</v>
      </c>
      <c r="K70" s="124"/>
      <c r="L70" s="18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9"/>
      <c r="C71" s="124"/>
      <c r="D71" s="180" t="s">
        <v>430</v>
      </c>
      <c r="E71" s="181"/>
      <c r="F71" s="181"/>
      <c r="G71" s="181"/>
      <c r="H71" s="181"/>
      <c r="I71" s="181"/>
      <c r="J71" s="182">
        <f>J123</f>
        <v>0</v>
      </c>
      <c r="K71" s="124"/>
      <c r="L71" s="18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58"/>
      <c r="C73" s="59"/>
      <c r="D73" s="59"/>
      <c r="E73" s="59"/>
      <c r="F73" s="59"/>
      <c r="G73" s="59"/>
      <c r="H73" s="59"/>
      <c r="I73" s="59"/>
      <c r="J73" s="59"/>
      <c r="K73" s="5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7" s="2" customFormat="1" ht="6.96" customHeight="1">
      <c r="A77" s="37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4.96" customHeight="1">
      <c r="A78" s="37"/>
      <c r="B78" s="38"/>
      <c r="C78" s="22" t="s">
        <v>155</v>
      </c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16</v>
      </c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168" t="str">
        <f>E7</f>
        <v>RECEPCE, SPOLEČENSKÝ SÁL A DENNÍ MÍSTNOST</v>
      </c>
      <c r="F81" s="31"/>
      <c r="G81" s="31"/>
      <c r="H81" s="31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" customFormat="1" ht="12" customHeight="1">
      <c r="B82" s="20"/>
      <c r="C82" s="31" t="s">
        <v>127</v>
      </c>
      <c r="D82" s="21"/>
      <c r="E82" s="21"/>
      <c r="F82" s="21"/>
      <c r="G82" s="21"/>
      <c r="H82" s="21"/>
      <c r="I82" s="21"/>
      <c r="J82" s="21"/>
      <c r="K82" s="21"/>
      <c r="L82" s="19"/>
    </row>
    <row r="83" s="2" customFormat="1" ht="16.5" customHeight="1">
      <c r="A83" s="37"/>
      <c r="B83" s="38"/>
      <c r="C83" s="39"/>
      <c r="D83" s="39"/>
      <c r="E83" s="168" t="s">
        <v>764</v>
      </c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129</v>
      </c>
      <c r="D84" s="39"/>
      <c r="E84" s="39"/>
      <c r="F84" s="39"/>
      <c r="G84" s="39"/>
      <c r="H84" s="39"/>
      <c r="I84" s="39"/>
      <c r="J84" s="39"/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68" t="str">
        <f>E11</f>
        <v>2024-058-02-02 - Stavební úpravy - Společenský sál - nové kce</v>
      </c>
      <c r="F85" s="39"/>
      <c r="G85" s="39"/>
      <c r="H85" s="39"/>
      <c r="I85" s="39"/>
      <c r="J85" s="39"/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4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21</v>
      </c>
      <c r="D87" s="39"/>
      <c r="E87" s="39"/>
      <c r="F87" s="26" t="str">
        <f>F14</f>
        <v>Oblastní muzeum Praha - východ</v>
      </c>
      <c r="G87" s="39"/>
      <c r="H87" s="39"/>
      <c r="I87" s="31" t="s">
        <v>23</v>
      </c>
      <c r="J87" s="71" t="str">
        <f>IF(J14="","",J14)</f>
        <v>17. 6. 2024</v>
      </c>
      <c r="K87" s="39"/>
      <c r="L87" s="14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4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40.05" customHeight="1">
      <c r="A89" s="37"/>
      <c r="B89" s="38"/>
      <c r="C89" s="31" t="s">
        <v>25</v>
      </c>
      <c r="D89" s="39"/>
      <c r="E89" s="39"/>
      <c r="F89" s="26" t="str">
        <f>E17</f>
        <v>Oblastní muzeum,Masarykovo náměstí 97,Brandýs n.L.</v>
      </c>
      <c r="G89" s="39"/>
      <c r="H89" s="39"/>
      <c r="I89" s="31" t="s">
        <v>31</v>
      </c>
      <c r="J89" s="35" t="str">
        <f>E23</f>
        <v>ing. arch. Jiří Sedláček, Kladská 25, Praha 2</v>
      </c>
      <c r="K89" s="39"/>
      <c r="L89" s="14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29</v>
      </c>
      <c r="D90" s="39"/>
      <c r="E90" s="39"/>
      <c r="F90" s="26" t="str">
        <f>IF(E20="","",E20)</f>
        <v>Vyplň údaj</v>
      </c>
      <c r="G90" s="39"/>
      <c r="H90" s="39"/>
      <c r="I90" s="31" t="s">
        <v>34</v>
      </c>
      <c r="J90" s="35" t="str">
        <f>E26</f>
        <v>Ing. Dana Mlejnková</v>
      </c>
      <c r="K90" s="39"/>
      <c r="L90" s="14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14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11" customFormat="1" ht="29.28" customHeight="1">
      <c r="A92" s="184"/>
      <c r="B92" s="185"/>
      <c r="C92" s="186" t="s">
        <v>156</v>
      </c>
      <c r="D92" s="187" t="s">
        <v>57</v>
      </c>
      <c r="E92" s="187" t="s">
        <v>53</v>
      </c>
      <c r="F92" s="187" t="s">
        <v>54</v>
      </c>
      <c r="G92" s="187" t="s">
        <v>157</v>
      </c>
      <c r="H92" s="187" t="s">
        <v>158</v>
      </c>
      <c r="I92" s="187" t="s">
        <v>159</v>
      </c>
      <c r="J92" s="187" t="s">
        <v>134</v>
      </c>
      <c r="K92" s="188" t="s">
        <v>160</v>
      </c>
      <c r="L92" s="189"/>
      <c r="M92" s="91" t="s">
        <v>19</v>
      </c>
      <c r="N92" s="92" t="s">
        <v>42</v>
      </c>
      <c r="O92" s="92" t="s">
        <v>161</v>
      </c>
      <c r="P92" s="92" t="s">
        <v>162</v>
      </c>
      <c r="Q92" s="92" t="s">
        <v>163</v>
      </c>
      <c r="R92" s="92" t="s">
        <v>164</v>
      </c>
      <c r="S92" s="92" t="s">
        <v>165</v>
      </c>
      <c r="T92" s="93" t="s">
        <v>166</v>
      </c>
      <c r="U92" s="184"/>
      <c r="V92" s="184"/>
      <c r="W92" s="184"/>
      <c r="X92" s="184"/>
      <c r="Y92" s="184"/>
      <c r="Z92" s="184"/>
      <c r="AA92" s="184"/>
      <c r="AB92" s="184"/>
      <c r="AC92" s="184"/>
      <c r="AD92" s="184"/>
      <c r="AE92" s="184"/>
    </row>
    <row r="93" s="2" customFormat="1" ht="22.8" customHeight="1">
      <c r="A93" s="37"/>
      <c r="B93" s="38"/>
      <c r="C93" s="98" t="s">
        <v>167</v>
      </c>
      <c r="D93" s="39"/>
      <c r="E93" s="39"/>
      <c r="F93" s="39"/>
      <c r="G93" s="39"/>
      <c r="H93" s="39"/>
      <c r="I93" s="39"/>
      <c r="J93" s="190">
        <f>BK93</f>
        <v>0</v>
      </c>
      <c r="K93" s="39"/>
      <c r="L93" s="43"/>
      <c r="M93" s="94"/>
      <c r="N93" s="191"/>
      <c r="O93" s="95"/>
      <c r="P93" s="192">
        <f>P94+P109</f>
        <v>0</v>
      </c>
      <c r="Q93" s="95"/>
      <c r="R93" s="192">
        <f>R94+R109</f>
        <v>3.5400331144999999</v>
      </c>
      <c r="S93" s="95"/>
      <c r="T93" s="193">
        <f>T94+T109</f>
        <v>0.0024938999999999998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71</v>
      </c>
      <c r="AU93" s="16" t="s">
        <v>135</v>
      </c>
      <c r="BK93" s="194">
        <f>BK94+BK109</f>
        <v>0</v>
      </c>
    </row>
    <row r="94" s="12" customFormat="1" ht="25.92" customHeight="1">
      <c r="A94" s="12"/>
      <c r="B94" s="195"/>
      <c r="C94" s="196"/>
      <c r="D94" s="197" t="s">
        <v>71</v>
      </c>
      <c r="E94" s="198" t="s">
        <v>168</v>
      </c>
      <c r="F94" s="198" t="s">
        <v>169</v>
      </c>
      <c r="G94" s="196"/>
      <c r="H94" s="196"/>
      <c r="I94" s="199"/>
      <c r="J94" s="200">
        <f>BK94</f>
        <v>0</v>
      </c>
      <c r="K94" s="196"/>
      <c r="L94" s="201"/>
      <c r="M94" s="202"/>
      <c r="N94" s="203"/>
      <c r="O94" s="203"/>
      <c r="P94" s="204">
        <f>P95+P100+P103+P106</f>
        <v>0</v>
      </c>
      <c r="Q94" s="203"/>
      <c r="R94" s="204">
        <f>R95+R100+R103+R106</f>
        <v>3.4001174999999999</v>
      </c>
      <c r="S94" s="203"/>
      <c r="T94" s="205">
        <f>T95+T100+T103+T106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6" t="s">
        <v>79</v>
      </c>
      <c r="AT94" s="207" t="s">
        <v>71</v>
      </c>
      <c r="AU94" s="207" t="s">
        <v>72</v>
      </c>
      <c r="AY94" s="206" t="s">
        <v>170</v>
      </c>
      <c r="BK94" s="208">
        <f>BK95+BK100+BK103+BK106</f>
        <v>0</v>
      </c>
    </row>
    <row r="95" s="12" customFormat="1" ht="22.8" customHeight="1">
      <c r="A95" s="12"/>
      <c r="B95" s="195"/>
      <c r="C95" s="196"/>
      <c r="D95" s="197" t="s">
        <v>71</v>
      </c>
      <c r="E95" s="209" t="s">
        <v>503</v>
      </c>
      <c r="F95" s="209" t="s">
        <v>504</v>
      </c>
      <c r="G95" s="196"/>
      <c r="H95" s="196"/>
      <c r="I95" s="199"/>
      <c r="J95" s="210">
        <f>BK95</f>
        <v>0</v>
      </c>
      <c r="K95" s="196"/>
      <c r="L95" s="201"/>
      <c r="M95" s="202"/>
      <c r="N95" s="203"/>
      <c r="O95" s="203"/>
      <c r="P95" s="204">
        <f>SUM(P96:P99)</f>
        <v>0</v>
      </c>
      <c r="Q95" s="203"/>
      <c r="R95" s="204">
        <f>SUM(R96:R99)</f>
        <v>3.3831674999999999</v>
      </c>
      <c r="S95" s="203"/>
      <c r="T95" s="205">
        <f>SUM(T96:T99)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6" t="s">
        <v>79</v>
      </c>
      <c r="AT95" s="207" t="s">
        <v>71</v>
      </c>
      <c r="AU95" s="207" t="s">
        <v>79</v>
      </c>
      <c r="AY95" s="206" t="s">
        <v>170</v>
      </c>
      <c r="BK95" s="208">
        <f>SUM(BK96:BK99)</f>
        <v>0</v>
      </c>
    </row>
    <row r="96" s="2" customFormat="1" ht="24.15" customHeight="1">
      <c r="A96" s="37"/>
      <c r="B96" s="38"/>
      <c r="C96" s="211" t="s">
        <v>79</v>
      </c>
      <c r="D96" s="211" t="s">
        <v>172</v>
      </c>
      <c r="E96" s="212" t="s">
        <v>505</v>
      </c>
      <c r="F96" s="213" t="s">
        <v>506</v>
      </c>
      <c r="G96" s="214" t="s">
        <v>224</v>
      </c>
      <c r="H96" s="215">
        <v>101.7</v>
      </c>
      <c r="I96" s="216"/>
      <c r="J96" s="217">
        <f>ROUND(I96*H96,2)</f>
        <v>0</v>
      </c>
      <c r="K96" s="213" t="s">
        <v>176</v>
      </c>
      <c r="L96" s="43"/>
      <c r="M96" s="218" t="s">
        <v>19</v>
      </c>
      <c r="N96" s="219" t="s">
        <v>43</v>
      </c>
      <c r="O96" s="83"/>
      <c r="P96" s="220">
        <f>O96*H96</f>
        <v>0</v>
      </c>
      <c r="Q96" s="220">
        <v>0.010200000000000001</v>
      </c>
      <c r="R96" s="220">
        <f>Q96*H96</f>
        <v>1.0373400000000002</v>
      </c>
      <c r="S96" s="220">
        <v>0</v>
      </c>
      <c r="T96" s="221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2" t="s">
        <v>177</v>
      </c>
      <c r="AT96" s="222" t="s">
        <v>172</v>
      </c>
      <c r="AU96" s="222" t="s">
        <v>81</v>
      </c>
      <c r="AY96" s="16" t="s">
        <v>170</v>
      </c>
      <c r="BE96" s="223">
        <f>IF(N96="základní",J96,0)</f>
        <v>0</v>
      </c>
      <c r="BF96" s="223">
        <f>IF(N96="snížená",J96,0)</f>
        <v>0</v>
      </c>
      <c r="BG96" s="223">
        <f>IF(N96="zákl. přenesená",J96,0)</f>
        <v>0</v>
      </c>
      <c r="BH96" s="223">
        <f>IF(N96="sníž. přenesená",J96,0)</f>
        <v>0</v>
      </c>
      <c r="BI96" s="223">
        <f>IF(N96="nulová",J96,0)</f>
        <v>0</v>
      </c>
      <c r="BJ96" s="16" t="s">
        <v>79</v>
      </c>
      <c r="BK96" s="223">
        <f>ROUND(I96*H96,2)</f>
        <v>0</v>
      </c>
      <c r="BL96" s="16" t="s">
        <v>177</v>
      </c>
      <c r="BM96" s="222" t="s">
        <v>784</v>
      </c>
    </row>
    <row r="97" s="2" customFormat="1">
      <c r="A97" s="37"/>
      <c r="B97" s="38"/>
      <c r="C97" s="39"/>
      <c r="D97" s="224" t="s">
        <v>179</v>
      </c>
      <c r="E97" s="39"/>
      <c r="F97" s="225" t="s">
        <v>508</v>
      </c>
      <c r="G97" s="39"/>
      <c r="H97" s="39"/>
      <c r="I97" s="226"/>
      <c r="J97" s="39"/>
      <c r="K97" s="39"/>
      <c r="L97" s="43"/>
      <c r="M97" s="227"/>
      <c r="N97" s="228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179</v>
      </c>
      <c r="AU97" s="16" t="s">
        <v>81</v>
      </c>
    </row>
    <row r="98" s="2" customFormat="1" ht="24.15" customHeight="1">
      <c r="A98" s="37"/>
      <c r="B98" s="38"/>
      <c r="C98" s="211" t="s">
        <v>81</v>
      </c>
      <c r="D98" s="211" t="s">
        <v>172</v>
      </c>
      <c r="E98" s="212" t="s">
        <v>509</v>
      </c>
      <c r="F98" s="213" t="s">
        <v>510</v>
      </c>
      <c r="G98" s="214" t="s">
        <v>224</v>
      </c>
      <c r="H98" s="215">
        <v>113.325</v>
      </c>
      <c r="I98" s="216"/>
      <c r="J98" s="217">
        <f>ROUND(I98*H98,2)</f>
        <v>0</v>
      </c>
      <c r="K98" s="213" t="s">
        <v>176</v>
      </c>
      <c r="L98" s="43"/>
      <c r="M98" s="218" t="s">
        <v>19</v>
      </c>
      <c r="N98" s="219" t="s">
        <v>43</v>
      </c>
      <c r="O98" s="83"/>
      <c r="P98" s="220">
        <f>O98*H98</f>
        <v>0</v>
      </c>
      <c r="Q98" s="220">
        <v>0.0207</v>
      </c>
      <c r="R98" s="220">
        <f>Q98*H98</f>
        <v>2.3458275</v>
      </c>
      <c r="S98" s="220">
        <v>0</v>
      </c>
      <c r="T98" s="221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2" t="s">
        <v>177</v>
      </c>
      <c r="AT98" s="222" t="s">
        <v>172</v>
      </c>
      <c r="AU98" s="222" t="s">
        <v>81</v>
      </c>
      <c r="AY98" s="16" t="s">
        <v>170</v>
      </c>
      <c r="BE98" s="223">
        <f>IF(N98="základní",J98,0)</f>
        <v>0</v>
      </c>
      <c r="BF98" s="223">
        <f>IF(N98="snížená",J98,0)</f>
        <v>0</v>
      </c>
      <c r="BG98" s="223">
        <f>IF(N98="zákl. přenesená",J98,0)</f>
        <v>0</v>
      </c>
      <c r="BH98" s="223">
        <f>IF(N98="sníž. přenesená",J98,0)</f>
        <v>0</v>
      </c>
      <c r="BI98" s="223">
        <f>IF(N98="nulová",J98,0)</f>
        <v>0</v>
      </c>
      <c r="BJ98" s="16" t="s">
        <v>79</v>
      </c>
      <c r="BK98" s="223">
        <f>ROUND(I98*H98,2)</f>
        <v>0</v>
      </c>
      <c r="BL98" s="16" t="s">
        <v>177</v>
      </c>
      <c r="BM98" s="222" t="s">
        <v>785</v>
      </c>
    </row>
    <row r="99" s="2" customFormat="1">
      <c r="A99" s="37"/>
      <c r="B99" s="38"/>
      <c r="C99" s="39"/>
      <c r="D99" s="224" t="s">
        <v>179</v>
      </c>
      <c r="E99" s="39"/>
      <c r="F99" s="225" t="s">
        <v>512</v>
      </c>
      <c r="G99" s="39"/>
      <c r="H99" s="39"/>
      <c r="I99" s="226"/>
      <c r="J99" s="39"/>
      <c r="K99" s="39"/>
      <c r="L99" s="43"/>
      <c r="M99" s="227"/>
      <c r="N99" s="228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179</v>
      </c>
      <c r="AU99" s="16" t="s">
        <v>81</v>
      </c>
    </row>
    <row r="100" s="12" customFormat="1" ht="22.8" customHeight="1">
      <c r="A100" s="12"/>
      <c r="B100" s="195"/>
      <c r="C100" s="196"/>
      <c r="D100" s="197" t="s">
        <v>71</v>
      </c>
      <c r="E100" s="209" t="s">
        <v>219</v>
      </c>
      <c r="F100" s="209" t="s">
        <v>220</v>
      </c>
      <c r="G100" s="196"/>
      <c r="H100" s="196"/>
      <c r="I100" s="199"/>
      <c r="J100" s="210">
        <f>BK100</f>
        <v>0</v>
      </c>
      <c r="K100" s="196"/>
      <c r="L100" s="201"/>
      <c r="M100" s="202"/>
      <c r="N100" s="203"/>
      <c r="O100" s="203"/>
      <c r="P100" s="204">
        <f>SUM(P101:P102)</f>
        <v>0</v>
      </c>
      <c r="Q100" s="203"/>
      <c r="R100" s="204">
        <f>SUM(R101:R102)</f>
        <v>0.014238000000000001</v>
      </c>
      <c r="S100" s="203"/>
      <c r="T100" s="205">
        <f>SUM(T101:T102)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6" t="s">
        <v>79</v>
      </c>
      <c r="AT100" s="207" t="s">
        <v>71</v>
      </c>
      <c r="AU100" s="207" t="s">
        <v>79</v>
      </c>
      <c r="AY100" s="206" t="s">
        <v>170</v>
      </c>
      <c r="BK100" s="208">
        <f>SUM(BK101:BK102)</f>
        <v>0</v>
      </c>
    </row>
    <row r="101" s="2" customFormat="1" ht="24.15" customHeight="1">
      <c r="A101" s="37"/>
      <c r="B101" s="38"/>
      <c r="C101" s="211" t="s">
        <v>187</v>
      </c>
      <c r="D101" s="211" t="s">
        <v>172</v>
      </c>
      <c r="E101" s="212" t="s">
        <v>222</v>
      </c>
      <c r="F101" s="213" t="s">
        <v>223</v>
      </c>
      <c r="G101" s="214" t="s">
        <v>224</v>
      </c>
      <c r="H101" s="215">
        <v>67.799999999999997</v>
      </c>
      <c r="I101" s="216"/>
      <c r="J101" s="217">
        <f>ROUND(I101*H101,2)</f>
        <v>0</v>
      </c>
      <c r="K101" s="213" t="s">
        <v>176</v>
      </c>
      <c r="L101" s="43"/>
      <c r="M101" s="218" t="s">
        <v>19</v>
      </c>
      <c r="N101" s="219" t="s">
        <v>43</v>
      </c>
      <c r="O101" s="83"/>
      <c r="P101" s="220">
        <f>O101*H101</f>
        <v>0</v>
      </c>
      <c r="Q101" s="220">
        <v>0.00021000000000000001</v>
      </c>
      <c r="R101" s="220">
        <f>Q101*H101</f>
        <v>0.014238000000000001</v>
      </c>
      <c r="S101" s="220">
        <v>0</v>
      </c>
      <c r="T101" s="221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22" t="s">
        <v>177</v>
      </c>
      <c r="AT101" s="222" t="s">
        <v>172</v>
      </c>
      <c r="AU101" s="222" t="s">
        <v>81</v>
      </c>
      <c r="AY101" s="16" t="s">
        <v>170</v>
      </c>
      <c r="BE101" s="223">
        <f>IF(N101="základní",J101,0)</f>
        <v>0</v>
      </c>
      <c r="BF101" s="223">
        <f>IF(N101="snížená",J101,0)</f>
        <v>0</v>
      </c>
      <c r="BG101" s="223">
        <f>IF(N101="zákl. přenesená",J101,0)</f>
        <v>0</v>
      </c>
      <c r="BH101" s="223">
        <f>IF(N101="sníž. přenesená",J101,0)</f>
        <v>0</v>
      </c>
      <c r="BI101" s="223">
        <f>IF(N101="nulová",J101,0)</f>
        <v>0</v>
      </c>
      <c r="BJ101" s="16" t="s">
        <v>79</v>
      </c>
      <c r="BK101" s="223">
        <f>ROUND(I101*H101,2)</f>
        <v>0</v>
      </c>
      <c r="BL101" s="16" t="s">
        <v>177</v>
      </c>
      <c r="BM101" s="222" t="s">
        <v>786</v>
      </c>
    </row>
    <row r="102" s="2" customFormat="1">
      <c r="A102" s="37"/>
      <c r="B102" s="38"/>
      <c r="C102" s="39"/>
      <c r="D102" s="224" t="s">
        <v>179</v>
      </c>
      <c r="E102" s="39"/>
      <c r="F102" s="225" t="s">
        <v>226</v>
      </c>
      <c r="G102" s="39"/>
      <c r="H102" s="39"/>
      <c r="I102" s="226"/>
      <c r="J102" s="39"/>
      <c r="K102" s="39"/>
      <c r="L102" s="43"/>
      <c r="M102" s="227"/>
      <c r="N102" s="228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179</v>
      </c>
      <c r="AU102" s="16" t="s">
        <v>81</v>
      </c>
    </row>
    <row r="103" s="12" customFormat="1" ht="22.8" customHeight="1">
      <c r="A103" s="12"/>
      <c r="B103" s="195"/>
      <c r="C103" s="196"/>
      <c r="D103" s="197" t="s">
        <v>71</v>
      </c>
      <c r="E103" s="209" t="s">
        <v>537</v>
      </c>
      <c r="F103" s="209" t="s">
        <v>538</v>
      </c>
      <c r="G103" s="196"/>
      <c r="H103" s="196"/>
      <c r="I103" s="199"/>
      <c r="J103" s="210">
        <f>BK103</f>
        <v>0</v>
      </c>
      <c r="K103" s="196"/>
      <c r="L103" s="201"/>
      <c r="M103" s="202"/>
      <c r="N103" s="203"/>
      <c r="O103" s="203"/>
      <c r="P103" s="204">
        <f>SUM(P104:P105)</f>
        <v>0</v>
      </c>
      <c r="Q103" s="203"/>
      <c r="R103" s="204">
        <f>SUM(R104:R105)</f>
        <v>0.002712</v>
      </c>
      <c r="S103" s="203"/>
      <c r="T103" s="205">
        <f>SUM(T104:T105)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6" t="s">
        <v>79</v>
      </c>
      <c r="AT103" s="207" t="s">
        <v>71</v>
      </c>
      <c r="AU103" s="207" t="s">
        <v>79</v>
      </c>
      <c r="AY103" s="206" t="s">
        <v>170</v>
      </c>
      <c r="BK103" s="208">
        <f>SUM(BK104:BK105)</f>
        <v>0</v>
      </c>
    </row>
    <row r="104" s="2" customFormat="1" ht="24.15" customHeight="1">
      <c r="A104" s="37"/>
      <c r="B104" s="38"/>
      <c r="C104" s="211" t="s">
        <v>177</v>
      </c>
      <c r="D104" s="211" t="s">
        <v>172</v>
      </c>
      <c r="E104" s="212" t="s">
        <v>539</v>
      </c>
      <c r="F104" s="213" t="s">
        <v>540</v>
      </c>
      <c r="G104" s="214" t="s">
        <v>224</v>
      </c>
      <c r="H104" s="215">
        <v>67.799999999999997</v>
      </c>
      <c r="I104" s="216"/>
      <c r="J104" s="217">
        <f>ROUND(I104*H104,2)</f>
        <v>0</v>
      </c>
      <c r="K104" s="213" t="s">
        <v>176</v>
      </c>
      <c r="L104" s="43"/>
      <c r="M104" s="218" t="s">
        <v>19</v>
      </c>
      <c r="N104" s="219" t="s">
        <v>43</v>
      </c>
      <c r="O104" s="83"/>
      <c r="P104" s="220">
        <f>O104*H104</f>
        <v>0</v>
      </c>
      <c r="Q104" s="220">
        <v>4.0000000000000003E-05</v>
      </c>
      <c r="R104" s="220">
        <f>Q104*H104</f>
        <v>0.002712</v>
      </c>
      <c r="S104" s="220">
        <v>0</v>
      </c>
      <c r="T104" s="221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22" t="s">
        <v>177</v>
      </c>
      <c r="AT104" s="222" t="s">
        <v>172</v>
      </c>
      <c r="AU104" s="222" t="s">
        <v>81</v>
      </c>
      <c r="AY104" s="16" t="s">
        <v>170</v>
      </c>
      <c r="BE104" s="223">
        <f>IF(N104="základní",J104,0)</f>
        <v>0</v>
      </c>
      <c r="BF104" s="223">
        <f>IF(N104="snížená",J104,0)</f>
        <v>0</v>
      </c>
      <c r="BG104" s="223">
        <f>IF(N104="zákl. přenesená",J104,0)</f>
        <v>0</v>
      </c>
      <c r="BH104" s="223">
        <f>IF(N104="sníž. přenesená",J104,0)</f>
        <v>0</v>
      </c>
      <c r="BI104" s="223">
        <f>IF(N104="nulová",J104,0)</f>
        <v>0</v>
      </c>
      <c r="BJ104" s="16" t="s">
        <v>79</v>
      </c>
      <c r="BK104" s="223">
        <f>ROUND(I104*H104,2)</f>
        <v>0</v>
      </c>
      <c r="BL104" s="16" t="s">
        <v>177</v>
      </c>
      <c r="BM104" s="222" t="s">
        <v>787</v>
      </c>
    </row>
    <row r="105" s="2" customFormat="1">
      <c r="A105" s="37"/>
      <c r="B105" s="38"/>
      <c r="C105" s="39"/>
      <c r="D105" s="224" t="s">
        <v>179</v>
      </c>
      <c r="E105" s="39"/>
      <c r="F105" s="225" t="s">
        <v>542</v>
      </c>
      <c r="G105" s="39"/>
      <c r="H105" s="39"/>
      <c r="I105" s="226"/>
      <c r="J105" s="39"/>
      <c r="K105" s="39"/>
      <c r="L105" s="43"/>
      <c r="M105" s="227"/>
      <c r="N105" s="228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179</v>
      </c>
      <c r="AU105" s="16" t="s">
        <v>81</v>
      </c>
    </row>
    <row r="106" s="12" customFormat="1" ht="22.8" customHeight="1">
      <c r="A106" s="12"/>
      <c r="B106" s="195"/>
      <c r="C106" s="196"/>
      <c r="D106" s="197" t="s">
        <v>71</v>
      </c>
      <c r="E106" s="209" t="s">
        <v>317</v>
      </c>
      <c r="F106" s="209" t="s">
        <v>318</v>
      </c>
      <c r="G106" s="196"/>
      <c r="H106" s="196"/>
      <c r="I106" s="199"/>
      <c r="J106" s="210">
        <f>BK106</f>
        <v>0</v>
      </c>
      <c r="K106" s="196"/>
      <c r="L106" s="201"/>
      <c r="M106" s="202"/>
      <c r="N106" s="203"/>
      <c r="O106" s="203"/>
      <c r="P106" s="204">
        <f>SUM(P107:P108)</f>
        <v>0</v>
      </c>
      <c r="Q106" s="203"/>
      <c r="R106" s="204">
        <f>SUM(R107:R108)</f>
        <v>0</v>
      </c>
      <c r="S106" s="203"/>
      <c r="T106" s="205">
        <f>SUM(T107:T108)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6" t="s">
        <v>79</v>
      </c>
      <c r="AT106" s="207" t="s">
        <v>71</v>
      </c>
      <c r="AU106" s="207" t="s">
        <v>79</v>
      </c>
      <c r="AY106" s="206" t="s">
        <v>170</v>
      </c>
      <c r="BK106" s="208">
        <f>SUM(BK107:BK108)</f>
        <v>0</v>
      </c>
    </row>
    <row r="107" s="2" customFormat="1" ht="33" customHeight="1">
      <c r="A107" s="37"/>
      <c r="B107" s="38"/>
      <c r="C107" s="211" t="s">
        <v>196</v>
      </c>
      <c r="D107" s="211" t="s">
        <v>172</v>
      </c>
      <c r="E107" s="212" t="s">
        <v>320</v>
      </c>
      <c r="F107" s="213" t="s">
        <v>321</v>
      </c>
      <c r="G107" s="214" t="s">
        <v>211</v>
      </c>
      <c r="H107" s="215">
        <v>3.3999999999999999</v>
      </c>
      <c r="I107" s="216"/>
      <c r="J107" s="217">
        <f>ROUND(I107*H107,2)</f>
        <v>0</v>
      </c>
      <c r="K107" s="213" t="s">
        <v>176</v>
      </c>
      <c r="L107" s="43"/>
      <c r="M107" s="218" t="s">
        <v>19</v>
      </c>
      <c r="N107" s="219" t="s">
        <v>43</v>
      </c>
      <c r="O107" s="83"/>
      <c r="P107" s="220">
        <f>O107*H107</f>
        <v>0</v>
      </c>
      <c r="Q107" s="220">
        <v>0</v>
      </c>
      <c r="R107" s="220">
        <f>Q107*H107</f>
        <v>0</v>
      </c>
      <c r="S107" s="220">
        <v>0</v>
      </c>
      <c r="T107" s="221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22" t="s">
        <v>177</v>
      </c>
      <c r="AT107" s="222" t="s">
        <v>172</v>
      </c>
      <c r="AU107" s="222" t="s">
        <v>81</v>
      </c>
      <c r="AY107" s="16" t="s">
        <v>170</v>
      </c>
      <c r="BE107" s="223">
        <f>IF(N107="základní",J107,0)</f>
        <v>0</v>
      </c>
      <c r="BF107" s="223">
        <f>IF(N107="snížená",J107,0)</f>
        <v>0</v>
      </c>
      <c r="BG107" s="223">
        <f>IF(N107="zákl. přenesená",J107,0)</f>
        <v>0</v>
      </c>
      <c r="BH107" s="223">
        <f>IF(N107="sníž. přenesená",J107,0)</f>
        <v>0</v>
      </c>
      <c r="BI107" s="223">
        <f>IF(N107="nulová",J107,0)</f>
        <v>0</v>
      </c>
      <c r="BJ107" s="16" t="s">
        <v>79</v>
      </c>
      <c r="BK107" s="223">
        <f>ROUND(I107*H107,2)</f>
        <v>0</v>
      </c>
      <c r="BL107" s="16" t="s">
        <v>177</v>
      </c>
      <c r="BM107" s="222" t="s">
        <v>788</v>
      </c>
    </row>
    <row r="108" s="2" customFormat="1">
      <c r="A108" s="37"/>
      <c r="B108" s="38"/>
      <c r="C108" s="39"/>
      <c r="D108" s="224" t="s">
        <v>179</v>
      </c>
      <c r="E108" s="39"/>
      <c r="F108" s="225" t="s">
        <v>323</v>
      </c>
      <c r="G108" s="39"/>
      <c r="H108" s="39"/>
      <c r="I108" s="226"/>
      <c r="J108" s="39"/>
      <c r="K108" s="39"/>
      <c r="L108" s="43"/>
      <c r="M108" s="227"/>
      <c r="N108" s="228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179</v>
      </c>
      <c r="AU108" s="16" t="s">
        <v>81</v>
      </c>
    </row>
    <row r="109" s="12" customFormat="1" ht="25.92" customHeight="1">
      <c r="A109" s="12"/>
      <c r="B109" s="195"/>
      <c r="C109" s="196"/>
      <c r="D109" s="197" t="s">
        <v>71</v>
      </c>
      <c r="E109" s="198" t="s">
        <v>324</v>
      </c>
      <c r="F109" s="198" t="s">
        <v>325</v>
      </c>
      <c r="G109" s="196"/>
      <c r="H109" s="196"/>
      <c r="I109" s="199"/>
      <c r="J109" s="200">
        <f>BK109</f>
        <v>0</v>
      </c>
      <c r="K109" s="196"/>
      <c r="L109" s="201"/>
      <c r="M109" s="202"/>
      <c r="N109" s="203"/>
      <c r="O109" s="203"/>
      <c r="P109" s="204">
        <f>P110+P123</f>
        <v>0</v>
      </c>
      <c r="Q109" s="203"/>
      <c r="R109" s="204">
        <f>R110+R123</f>
        <v>0.13991561450000001</v>
      </c>
      <c r="S109" s="203"/>
      <c r="T109" s="205">
        <f>T110+T123</f>
        <v>0.0024938999999999998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6" t="s">
        <v>81</v>
      </c>
      <c r="AT109" s="207" t="s">
        <v>71</v>
      </c>
      <c r="AU109" s="207" t="s">
        <v>72</v>
      </c>
      <c r="AY109" s="206" t="s">
        <v>170</v>
      </c>
      <c r="BK109" s="208">
        <f>BK110+BK123</f>
        <v>0</v>
      </c>
    </row>
    <row r="110" s="12" customFormat="1" ht="22.8" customHeight="1">
      <c r="A110" s="12"/>
      <c r="B110" s="195"/>
      <c r="C110" s="196"/>
      <c r="D110" s="197" t="s">
        <v>71</v>
      </c>
      <c r="E110" s="209" t="s">
        <v>386</v>
      </c>
      <c r="F110" s="209" t="s">
        <v>387</v>
      </c>
      <c r="G110" s="196"/>
      <c r="H110" s="196"/>
      <c r="I110" s="199"/>
      <c r="J110" s="210">
        <f>BK110</f>
        <v>0</v>
      </c>
      <c r="K110" s="196"/>
      <c r="L110" s="201"/>
      <c r="M110" s="202"/>
      <c r="N110" s="203"/>
      <c r="O110" s="203"/>
      <c r="P110" s="204">
        <f>SUM(P111:P122)</f>
        <v>0</v>
      </c>
      <c r="Q110" s="203"/>
      <c r="R110" s="204">
        <f>SUM(R111:R122)</f>
        <v>0.039733999999999998</v>
      </c>
      <c r="S110" s="203"/>
      <c r="T110" s="205">
        <f>SUM(T111:T122)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6" t="s">
        <v>81</v>
      </c>
      <c r="AT110" s="207" t="s">
        <v>71</v>
      </c>
      <c r="AU110" s="207" t="s">
        <v>79</v>
      </c>
      <c r="AY110" s="206" t="s">
        <v>170</v>
      </c>
      <c r="BK110" s="208">
        <f>SUM(BK111:BK122)</f>
        <v>0</v>
      </c>
    </row>
    <row r="111" s="2" customFormat="1" ht="24.15" customHeight="1">
      <c r="A111" s="37"/>
      <c r="B111" s="38"/>
      <c r="C111" s="211" t="s">
        <v>201</v>
      </c>
      <c r="D111" s="211" t="s">
        <v>172</v>
      </c>
      <c r="E111" s="212" t="s">
        <v>789</v>
      </c>
      <c r="F111" s="213" t="s">
        <v>790</v>
      </c>
      <c r="G111" s="214" t="s">
        <v>265</v>
      </c>
      <c r="H111" s="215">
        <v>20</v>
      </c>
      <c r="I111" s="216"/>
      <c r="J111" s="217">
        <f>ROUND(I111*H111,2)</f>
        <v>0</v>
      </c>
      <c r="K111" s="213" t="s">
        <v>176</v>
      </c>
      <c r="L111" s="43"/>
      <c r="M111" s="218" t="s">
        <v>19</v>
      </c>
      <c r="N111" s="219" t="s">
        <v>43</v>
      </c>
      <c r="O111" s="83"/>
      <c r="P111" s="220">
        <f>O111*H111</f>
        <v>0</v>
      </c>
      <c r="Q111" s="220">
        <v>0.00019000000000000001</v>
      </c>
      <c r="R111" s="220">
        <f>Q111*H111</f>
        <v>0.0038000000000000004</v>
      </c>
      <c r="S111" s="220">
        <v>0</v>
      </c>
      <c r="T111" s="221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22" t="s">
        <v>181</v>
      </c>
      <c r="AT111" s="222" t="s">
        <v>172</v>
      </c>
      <c r="AU111" s="222" t="s">
        <v>81</v>
      </c>
      <c r="AY111" s="16" t="s">
        <v>170</v>
      </c>
      <c r="BE111" s="223">
        <f>IF(N111="základní",J111,0)</f>
        <v>0</v>
      </c>
      <c r="BF111" s="223">
        <f>IF(N111="snížená",J111,0)</f>
        <v>0</v>
      </c>
      <c r="BG111" s="223">
        <f>IF(N111="zákl. přenesená",J111,0)</f>
        <v>0</v>
      </c>
      <c r="BH111" s="223">
        <f>IF(N111="sníž. přenesená",J111,0)</f>
        <v>0</v>
      </c>
      <c r="BI111" s="223">
        <f>IF(N111="nulová",J111,0)</f>
        <v>0</v>
      </c>
      <c r="BJ111" s="16" t="s">
        <v>79</v>
      </c>
      <c r="BK111" s="223">
        <f>ROUND(I111*H111,2)</f>
        <v>0</v>
      </c>
      <c r="BL111" s="16" t="s">
        <v>181</v>
      </c>
      <c r="BM111" s="222" t="s">
        <v>791</v>
      </c>
    </row>
    <row r="112" s="2" customFormat="1">
      <c r="A112" s="37"/>
      <c r="B112" s="38"/>
      <c r="C112" s="39"/>
      <c r="D112" s="224" t="s">
        <v>179</v>
      </c>
      <c r="E112" s="39"/>
      <c r="F112" s="225" t="s">
        <v>792</v>
      </c>
      <c r="G112" s="39"/>
      <c r="H112" s="39"/>
      <c r="I112" s="226"/>
      <c r="J112" s="39"/>
      <c r="K112" s="39"/>
      <c r="L112" s="43"/>
      <c r="M112" s="227"/>
      <c r="N112" s="228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179</v>
      </c>
      <c r="AU112" s="16" t="s">
        <v>81</v>
      </c>
    </row>
    <row r="113" s="2" customFormat="1" ht="16.5" customHeight="1">
      <c r="A113" s="37"/>
      <c r="B113" s="38"/>
      <c r="C113" s="211" t="s">
        <v>208</v>
      </c>
      <c r="D113" s="211" t="s">
        <v>172</v>
      </c>
      <c r="E113" s="212" t="s">
        <v>793</v>
      </c>
      <c r="F113" s="213" t="s">
        <v>794</v>
      </c>
      <c r="G113" s="214" t="s">
        <v>224</v>
      </c>
      <c r="H113" s="215">
        <v>67.799999999999997</v>
      </c>
      <c r="I113" s="216"/>
      <c r="J113" s="217">
        <f>ROUND(I113*H113,2)</f>
        <v>0</v>
      </c>
      <c r="K113" s="213" t="s">
        <v>176</v>
      </c>
      <c r="L113" s="43"/>
      <c r="M113" s="218" t="s">
        <v>19</v>
      </c>
      <c r="N113" s="219" t="s">
        <v>43</v>
      </c>
      <c r="O113" s="83"/>
      <c r="P113" s="220">
        <f>O113*H113</f>
        <v>0</v>
      </c>
      <c r="Q113" s="220">
        <v>0</v>
      </c>
      <c r="R113" s="220">
        <f>Q113*H113</f>
        <v>0</v>
      </c>
      <c r="S113" s="220">
        <v>0</v>
      </c>
      <c r="T113" s="221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22" t="s">
        <v>181</v>
      </c>
      <c r="AT113" s="222" t="s">
        <v>172</v>
      </c>
      <c r="AU113" s="222" t="s">
        <v>81</v>
      </c>
      <c r="AY113" s="16" t="s">
        <v>170</v>
      </c>
      <c r="BE113" s="223">
        <f>IF(N113="základní",J113,0)</f>
        <v>0</v>
      </c>
      <c r="BF113" s="223">
        <f>IF(N113="snížená",J113,0)</f>
        <v>0</v>
      </c>
      <c r="BG113" s="223">
        <f>IF(N113="zákl. přenesená",J113,0)</f>
        <v>0</v>
      </c>
      <c r="BH113" s="223">
        <f>IF(N113="sníž. přenesená",J113,0)</f>
        <v>0</v>
      </c>
      <c r="BI113" s="223">
        <f>IF(N113="nulová",J113,0)</f>
        <v>0</v>
      </c>
      <c r="BJ113" s="16" t="s">
        <v>79</v>
      </c>
      <c r="BK113" s="223">
        <f>ROUND(I113*H113,2)</f>
        <v>0</v>
      </c>
      <c r="BL113" s="16" t="s">
        <v>181</v>
      </c>
      <c r="BM113" s="222" t="s">
        <v>795</v>
      </c>
    </row>
    <row r="114" s="2" customFormat="1">
      <c r="A114" s="37"/>
      <c r="B114" s="38"/>
      <c r="C114" s="39"/>
      <c r="D114" s="224" t="s">
        <v>179</v>
      </c>
      <c r="E114" s="39"/>
      <c r="F114" s="225" t="s">
        <v>796</v>
      </c>
      <c r="G114" s="39"/>
      <c r="H114" s="39"/>
      <c r="I114" s="226"/>
      <c r="J114" s="39"/>
      <c r="K114" s="39"/>
      <c r="L114" s="43"/>
      <c r="M114" s="227"/>
      <c r="N114" s="228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179</v>
      </c>
      <c r="AU114" s="16" t="s">
        <v>81</v>
      </c>
    </row>
    <row r="115" s="2" customFormat="1" ht="16.5" customHeight="1">
      <c r="A115" s="37"/>
      <c r="B115" s="38"/>
      <c r="C115" s="211" t="s">
        <v>214</v>
      </c>
      <c r="D115" s="211" t="s">
        <v>172</v>
      </c>
      <c r="E115" s="212" t="s">
        <v>797</v>
      </c>
      <c r="F115" s="213" t="s">
        <v>798</v>
      </c>
      <c r="G115" s="214" t="s">
        <v>224</v>
      </c>
      <c r="H115" s="215">
        <v>67.799999999999997</v>
      </c>
      <c r="I115" s="216"/>
      <c r="J115" s="217">
        <f>ROUND(I115*H115,2)</f>
        <v>0</v>
      </c>
      <c r="K115" s="213" t="s">
        <v>176</v>
      </c>
      <c r="L115" s="43"/>
      <c r="M115" s="218" t="s">
        <v>19</v>
      </c>
      <c r="N115" s="219" t="s">
        <v>43</v>
      </c>
      <c r="O115" s="83"/>
      <c r="P115" s="220">
        <f>O115*H115</f>
        <v>0</v>
      </c>
      <c r="Q115" s="220">
        <v>0</v>
      </c>
      <c r="R115" s="220">
        <f>Q115*H115</f>
        <v>0</v>
      </c>
      <c r="S115" s="220">
        <v>0</v>
      </c>
      <c r="T115" s="221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22" t="s">
        <v>181</v>
      </c>
      <c r="AT115" s="222" t="s">
        <v>172</v>
      </c>
      <c r="AU115" s="222" t="s">
        <v>81</v>
      </c>
      <c r="AY115" s="16" t="s">
        <v>170</v>
      </c>
      <c r="BE115" s="223">
        <f>IF(N115="základní",J115,0)</f>
        <v>0</v>
      </c>
      <c r="BF115" s="223">
        <f>IF(N115="snížená",J115,0)</f>
        <v>0</v>
      </c>
      <c r="BG115" s="223">
        <f>IF(N115="zákl. přenesená",J115,0)</f>
        <v>0</v>
      </c>
      <c r="BH115" s="223">
        <f>IF(N115="sníž. přenesená",J115,0)</f>
        <v>0</v>
      </c>
      <c r="BI115" s="223">
        <f>IF(N115="nulová",J115,0)</f>
        <v>0</v>
      </c>
      <c r="BJ115" s="16" t="s">
        <v>79</v>
      </c>
      <c r="BK115" s="223">
        <f>ROUND(I115*H115,2)</f>
        <v>0</v>
      </c>
      <c r="BL115" s="16" t="s">
        <v>181</v>
      </c>
      <c r="BM115" s="222" t="s">
        <v>799</v>
      </c>
    </row>
    <row r="116" s="2" customFormat="1">
      <c r="A116" s="37"/>
      <c r="B116" s="38"/>
      <c r="C116" s="39"/>
      <c r="D116" s="224" t="s">
        <v>179</v>
      </c>
      <c r="E116" s="39"/>
      <c r="F116" s="225" t="s">
        <v>800</v>
      </c>
      <c r="G116" s="39"/>
      <c r="H116" s="39"/>
      <c r="I116" s="226"/>
      <c r="J116" s="39"/>
      <c r="K116" s="39"/>
      <c r="L116" s="43"/>
      <c r="M116" s="227"/>
      <c r="N116" s="228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179</v>
      </c>
      <c r="AU116" s="16" t="s">
        <v>81</v>
      </c>
    </row>
    <row r="117" s="2" customFormat="1" ht="16.5" customHeight="1">
      <c r="A117" s="37"/>
      <c r="B117" s="38"/>
      <c r="C117" s="211" t="s">
        <v>221</v>
      </c>
      <c r="D117" s="211" t="s">
        <v>172</v>
      </c>
      <c r="E117" s="212" t="s">
        <v>801</v>
      </c>
      <c r="F117" s="213" t="s">
        <v>802</v>
      </c>
      <c r="G117" s="214" t="s">
        <v>224</v>
      </c>
      <c r="H117" s="215">
        <v>67.799999999999997</v>
      </c>
      <c r="I117" s="216"/>
      <c r="J117" s="217">
        <f>ROUND(I117*H117,2)</f>
        <v>0</v>
      </c>
      <c r="K117" s="213" t="s">
        <v>176</v>
      </c>
      <c r="L117" s="43"/>
      <c r="M117" s="218" t="s">
        <v>19</v>
      </c>
      <c r="N117" s="219" t="s">
        <v>43</v>
      </c>
      <c r="O117" s="83"/>
      <c r="P117" s="220">
        <f>O117*H117</f>
        <v>0</v>
      </c>
      <c r="Q117" s="220">
        <v>0</v>
      </c>
      <c r="R117" s="220">
        <f>Q117*H117</f>
        <v>0</v>
      </c>
      <c r="S117" s="220">
        <v>0</v>
      </c>
      <c r="T117" s="221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22" t="s">
        <v>181</v>
      </c>
      <c r="AT117" s="222" t="s">
        <v>172</v>
      </c>
      <c r="AU117" s="222" t="s">
        <v>81</v>
      </c>
      <c r="AY117" s="16" t="s">
        <v>170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16" t="s">
        <v>79</v>
      </c>
      <c r="BK117" s="223">
        <f>ROUND(I117*H117,2)</f>
        <v>0</v>
      </c>
      <c r="BL117" s="16" t="s">
        <v>181</v>
      </c>
      <c r="BM117" s="222" t="s">
        <v>803</v>
      </c>
    </row>
    <row r="118" s="2" customFormat="1">
      <c r="A118" s="37"/>
      <c r="B118" s="38"/>
      <c r="C118" s="39"/>
      <c r="D118" s="224" t="s">
        <v>179</v>
      </c>
      <c r="E118" s="39"/>
      <c r="F118" s="225" t="s">
        <v>804</v>
      </c>
      <c r="G118" s="39"/>
      <c r="H118" s="39"/>
      <c r="I118" s="226"/>
      <c r="J118" s="39"/>
      <c r="K118" s="39"/>
      <c r="L118" s="43"/>
      <c r="M118" s="227"/>
      <c r="N118" s="228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179</v>
      </c>
      <c r="AU118" s="16" t="s">
        <v>81</v>
      </c>
    </row>
    <row r="119" s="2" customFormat="1" ht="16.5" customHeight="1">
      <c r="A119" s="37"/>
      <c r="B119" s="38"/>
      <c r="C119" s="211" t="s">
        <v>229</v>
      </c>
      <c r="D119" s="211" t="s">
        <v>172</v>
      </c>
      <c r="E119" s="212" t="s">
        <v>805</v>
      </c>
      <c r="F119" s="213" t="s">
        <v>806</v>
      </c>
      <c r="G119" s="214" t="s">
        <v>224</v>
      </c>
      <c r="H119" s="215">
        <v>67.799999999999997</v>
      </c>
      <c r="I119" s="216"/>
      <c r="J119" s="217">
        <f>ROUND(I119*H119,2)</f>
        <v>0</v>
      </c>
      <c r="K119" s="213" t="s">
        <v>176</v>
      </c>
      <c r="L119" s="43"/>
      <c r="M119" s="218" t="s">
        <v>19</v>
      </c>
      <c r="N119" s="219" t="s">
        <v>43</v>
      </c>
      <c r="O119" s="83"/>
      <c r="P119" s="220">
        <f>O119*H119</f>
        <v>0</v>
      </c>
      <c r="Q119" s="220">
        <v>0.00025000000000000001</v>
      </c>
      <c r="R119" s="220">
        <f>Q119*H119</f>
        <v>0.01695</v>
      </c>
      <c r="S119" s="220">
        <v>0</v>
      </c>
      <c r="T119" s="221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2" t="s">
        <v>181</v>
      </c>
      <c r="AT119" s="222" t="s">
        <v>172</v>
      </c>
      <c r="AU119" s="222" t="s">
        <v>81</v>
      </c>
      <c r="AY119" s="16" t="s">
        <v>170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6" t="s">
        <v>79</v>
      </c>
      <c r="BK119" s="223">
        <f>ROUND(I119*H119,2)</f>
        <v>0</v>
      </c>
      <c r="BL119" s="16" t="s">
        <v>181</v>
      </c>
      <c r="BM119" s="222" t="s">
        <v>807</v>
      </c>
    </row>
    <row r="120" s="2" customFormat="1">
      <c r="A120" s="37"/>
      <c r="B120" s="38"/>
      <c r="C120" s="39"/>
      <c r="D120" s="224" t="s">
        <v>179</v>
      </c>
      <c r="E120" s="39"/>
      <c r="F120" s="225" t="s">
        <v>808</v>
      </c>
      <c r="G120" s="39"/>
      <c r="H120" s="39"/>
      <c r="I120" s="226"/>
      <c r="J120" s="39"/>
      <c r="K120" s="39"/>
      <c r="L120" s="43"/>
      <c r="M120" s="227"/>
      <c r="N120" s="228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179</v>
      </c>
      <c r="AU120" s="16" t="s">
        <v>81</v>
      </c>
    </row>
    <row r="121" s="2" customFormat="1" ht="24.15" customHeight="1">
      <c r="A121" s="37"/>
      <c r="B121" s="38"/>
      <c r="C121" s="211" t="s">
        <v>236</v>
      </c>
      <c r="D121" s="211" t="s">
        <v>172</v>
      </c>
      <c r="E121" s="212" t="s">
        <v>809</v>
      </c>
      <c r="F121" s="213" t="s">
        <v>810</v>
      </c>
      <c r="G121" s="214" t="s">
        <v>224</v>
      </c>
      <c r="H121" s="215">
        <v>67.799999999999997</v>
      </c>
      <c r="I121" s="216"/>
      <c r="J121" s="217">
        <f>ROUND(I121*H121,2)</f>
        <v>0</v>
      </c>
      <c r="K121" s="213" t="s">
        <v>176</v>
      </c>
      <c r="L121" s="43"/>
      <c r="M121" s="218" t="s">
        <v>19</v>
      </c>
      <c r="N121" s="219" t="s">
        <v>43</v>
      </c>
      <c r="O121" s="83"/>
      <c r="P121" s="220">
        <f>O121*H121</f>
        <v>0</v>
      </c>
      <c r="Q121" s="220">
        <v>0.00027999999999999998</v>
      </c>
      <c r="R121" s="220">
        <f>Q121*H121</f>
        <v>0.018983999999999997</v>
      </c>
      <c r="S121" s="220">
        <v>0</v>
      </c>
      <c r="T121" s="221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2" t="s">
        <v>181</v>
      </c>
      <c r="AT121" s="222" t="s">
        <v>172</v>
      </c>
      <c r="AU121" s="222" t="s">
        <v>81</v>
      </c>
      <c r="AY121" s="16" t="s">
        <v>170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6" t="s">
        <v>79</v>
      </c>
      <c r="BK121" s="223">
        <f>ROUND(I121*H121,2)</f>
        <v>0</v>
      </c>
      <c r="BL121" s="16" t="s">
        <v>181</v>
      </c>
      <c r="BM121" s="222" t="s">
        <v>811</v>
      </c>
    </row>
    <row r="122" s="2" customFormat="1">
      <c r="A122" s="37"/>
      <c r="B122" s="38"/>
      <c r="C122" s="39"/>
      <c r="D122" s="224" t="s">
        <v>179</v>
      </c>
      <c r="E122" s="39"/>
      <c r="F122" s="225" t="s">
        <v>812</v>
      </c>
      <c r="G122" s="39"/>
      <c r="H122" s="39"/>
      <c r="I122" s="226"/>
      <c r="J122" s="39"/>
      <c r="K122" s="39"/>
      <c r="L122" s="43"/>
      <c r="M122" s="227"/>
      <c r="N122" s="228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179</v>
      </c>
      <c r="AU122" s="16" t="s">
        <v>81</v>
      </c>
    </row>
    <row r="123" s="12" customFormat="1" ht="22.8" customHeight="1">
      <c r="A123" s="12"/>
      <c r="B123" s="195"/>
      <c r="C123" s="196"/>
      <c r="D123" s="197" t="s">
        <v>71</v>
      </c>
      <c r="E123" s="209" t="s">
        <v>408</v>
      </c>
      <c r="F123" s="209" t="s">
        <v>703</v>
      </c>
      <c r="G123" s="196"/>
      <c r="H123" s="196"/>
      <c r="I123" s="199"/>
      <c r="J123" s="210">
        <f>BK123</f>
        <v>0</v>
      </c>
      <c r="K123" s="196"/>
      <c r="L123" s="201"/>
      <c r="M123" s="202"/>
      <c r="N123" s="203"/>
      <c r="O123" s="203"/>
      <c r="P123" s="204">
        <f>SUM(P124:P139)</f>
        <v>0</v>
      </c>
      <c r="Q123" s="203"/>
      <c r="R123" s="204">
        <f>SUM(R124:R139)</f>
        <v>0.1001816145</v>
      </c>
      <c r="S123" s="203"/>
      <c r="T123" s="205">
        <f>SUM(T124:T139)</f>
        <v>0.0024938999999999998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6" t="s">
        <v>81</v>
      </c>
      <c r="AT123" s="207" t="s">
        <v>71</v>
      </c>
      <c r="AU123" s="207" t="s">
        <v>79</v>
      </c>
      <c r="AY123" s="206" t="s">
        <v>170</v>
      </c>
      <c r="BK123" s="208">
        <f>SUM(BK124:BK139)</f>
        <v>0</v>
      </c>
    </row>
    <row r="124" s="2" customFormat="1" ht="16.5" customHeight="1">
      <c r="A124" s="37"/>
      <c r="B124" s="38"/>
      <c r="C124" s="211" t="s">
        <v>8</v>
      </c>
      <c r="D124" s="211" t="s">
        <v>172</v>
      </c>
      <c r="E124" s="212" t="s">
        <v>705</v>
      </c>
      <c r="F124" s="213" t="s">
        <v>706</v>
      </c>
      <c r="G124" s="214" t="s">
        <v>224</v>
      </c>
      <c r="H124" s="215">
        <v>67.799999999999997</v>
      </c>
      <c r="I124" s="216"/>
      <c r="J124" s="217">
        <f>ROUND(I124*H124,2)</f>
        <v>0</v>
      </c>
      <c r="K124" s="213" t="s">
        <v>176</v>
      </c>
      <c r="L124" s="43"/>
      <c r="M124" s="218" t="s">
        <v>19</v>
      </c>
      <c r="N124" s="219" t="s">
        <v>43</v>
      </c>
      <c r="O124" s="83"/>
      <c r="P124" s="220">
        <f>O124*H124</f>
        <v>0</v>
      </c>
      <c r="Q124" s="220">
        <v>0</v>
      </c>
      <c r="R124" s="220">
        <f>Q124*H124</f>
        <v>0</v>
      </c>
      <c r="S124" s="220">
        <v>3.0000000000000001E-05</v>
      </c>
      <c r="T124" s="221">
        <f>S124*H124</f>
        <v>0.0020339999999999998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2" t="s">
        <v>181</v>
      </c>
      <c r="AT124" s="222" t="s">
        <v>172</v>
      </c>
      <c r="AU124" s="222" t="s">
        <v>81</v>
      </c>
      <c r="AY124" s="16" t="s">
        <v>170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6" t="s">
        <v>79</v>
      </c>
      <c r="BK124" s="223">
        <f>ROUND(I124*H124,2)</f>
        <v>0</v>
      </c>
      <c r="BL124" s="16" t="s">
        <v>181</v>
      </c>
      <c r="BM124" s="222" t="s">
        <v>813</v>
      </c>
    </row>
    <row r="125" s="2" customFormat="1">
      <c r="A125" s="37"/>
      <c r="B125" s="38"/>
      <c r="C125" s="39"/>
      <c r="D125" s="224" t="s">
        <v>179</v>
      </c>
      <c r="E125" s="39"/>
      <c r="F125" s="225" t="s">
        <v>708</v>
      </c>
      <c r="G125" s="39"/>
      <c r="H125" s="39"/>
      <c r="I125" s="226"/>
      <c r="J125" s="39"/>
      <c r="K125" s="39"/>
      <c r="L125" s="43"/>
      <c r="M125" s="227"/>
      <c r="N125" s="228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179</v>
      </c>
      <c r="AU125" s="16" t="s">
        <v>81</v>
      </c>
    </row>
    <row r="126" s="2" customFormat="1" ht="16.5" customHeight="1">
      <c r="A126" s="37"/>
      <c r="B126" s="38"/>
      <c r="C126" s="233" t="s">
        <v>245</v>
      </c>
      <c r="D126" s="233" t="s">
        <v>446</v>
      </c>
      <c r="E126" s="234" t="s">
        <v>710</v>
      </c>
      <c r="F126" s="235" t="s">
        <v>711</v>
      </c>
      <c r="G126" s="236" t="s">
        <v>224</v>
      </c>
      <c r="H126" s="237">
        <v>74.579999999999998</v>
      </c>
      <c r="I126" s="238"/>
      <c r="J126" s="239">
        <f>ROUND(I126*H126,2)</f>
        <v>0</v>
      </c>
      <c r="K126" s="235" t="s">
        <v>176</v>
      </c>
      <c r="L126" s="240"/>
      <c r="M126" s="241" t="s">
        <v>19</v>
      </c>
      <c r="N126" s="242" t="s">
        <v>43</v>
      </c>
      <c r="O126" s="83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2" t="s">
        <v>356</v>
      </c>
      <c r="AT126" s="222" t="s">
        <v>446</v>
      </c>
      <c r="AU126" s="222" t="s">
        <v>81</v>
      </c>
      <c r="AY126" s="16" t="s">
        <v>170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79</v>
      </c>
      <c r="BK126" s="223">
        <f>ROUND(I126*H126,2)</f>
        <v>0</v>
      </c>
      <c r="BL126" s="16" t="s">
        <v>181</v>
      </c>
      <c r="BM126" s="222" t="s">
        <v>814</v>
      </c>
    </row>
    <row r="127" s="2" customFormat="1" ht="24.15" customHeight="1">
      <c r="A127" s="37"/>
      <c r="B127" s="38"/>
      <c r="C127" s="211" t="s">
        <v>250</v>
      </c>
      <c r="D127" s="211" t="s">
        <v>172</v>
      </c>
      <c r="E127" s="212" t="s">
        <v>714</v>
      </c>
      <c r="F127" s="213" t="s">
        <v>715</v>
      </c>
      <c r="G127" s="214" t="s">
        <v>224</v>
      </c>
      <c r="H127" s="215">
        <v>15.33</v>
      </c>
      <c r="I127" s="216"/>
      <c r="J127" s="217">
        <f>ROUND(I127*H127,2)</f>
        <v>0</v>
      </c>
      <c r="K127" s="213" t="s">
        <v>176</v>
      </c>
      <c r="L127" s="43"/>
      <c r="M127" s="218" t="s">
        <v>19</v>
      </c>
      <c r="N127" s="219" t="s">
        <v>43</v>
      </c>
      <c r="O127" s="83"/>
      <c r="P127" s="220">
        <f>O127*H127</f>
        <v>0</v>
      </c>
      <c r="Q127" s="220">
        <v>0</v>
      </c>
      <c r="R127" s="220">
        <f>Q127*H127</f>
        <v>0</v>
      </c>
      <c r="S127" s="220">
        <v>3.0000000000000001E-05</v>
      </c>
      <c r="T127" s="221">
        <f>S127*H127</f>
        <v>0.00045990000000000001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2" t="s">
        <v>181</v>
      </c>
      <c r="AT127" s="222" t="s">
        <v>172</v>
      </c>
      <c r="AU127" s="222" t="s">
        <v>81</v>
      </c>
      <c r="AY127" s="16" t="s">
        <v>170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79</v>
      </c>
      <c r="BK127" s="223">
        <f>ROUND(I127*H127,2)</f>
        <v>0</v>
      </c>
      <c r="BL127" s="16" t="s">
        <v>181</v>
      </c>
      <c r="BM127" s="222" t="s">
        <v>815</v>
      </c>
    </row>
    <row r="128" s="2" customFormat="1">
      <c r="A128" s="37"/>
      <c r="B128" s="38"/>
      <c r="C128" s="39"/>
      <c r="D128" s="224" t="s">
        <v>179</v>
      </c>
      <c r="E128" s="39"/>
      <c r="F128" s="225" t="s">
        <v>717</v>
      </c>
      <c r="G128" s="39"/>
      <c r="H128" s="39"/>
      <c r="I128" s="226"/>
      <c r="J128" s="39"/>
      <c r="K128" s="39"/>
      <c r="L128" s="43"/>
      <c r="M128" s="227"/>
      <c r="N128" s="228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179</v>
      </c>
      <c r="AU128" s="16" t="s">
        <v>81</v>
      </c>
    </row>
    <row r="129" s="2" customFormat="1" ht="16.5" customHeight="1">
      <c r="A129" s="37"/>
      <c r="B129" s="38"/>
      <c r="C129" s="233" t="s">
        <v>255</v>
      </c>
      <c r="D129" s="233" t="s">
        <v>446</v>
      </c>
      <c r="E129" s="234" t="s">
        <v>710</v>
      </c>
      <c r="F129" s="235" t="s">
        <v>711</v>
      </c>
      <c r="G129" s="236" t="s">
        <v>224</v>
      </c>
      <c r="H129" s="237">
        <v>16.863</v>
      </c>
      <c r="I129" s="238"/>
      <c r="J129" s="239">
        <f>ROUND(I129*H129,2)</f>
        <v>0</v>
      </c>
      <c r="K129" s="235" t="s">
        <v>176</v>
      </c>
      <c r="L129" s="240"/>
      <c r="M129" s="241" t="s">
        <v>19</v>
      </c>
      <c r="N129" s="242" t="s">
        <v>43</v>
      </c>
      <c r="O129" s="83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2" t="s">
        <v>356</v>
      </c>
      <c r="AT129" s="222" t="s">
        <v>446</v>
      </c>
      <c r="AU129" s="222" t="s">
        <v>81</v>
      </c>
      <c r="AY129" s="16" t="s">
        <v>170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6" t="s">
        <v>79</v>
      </c>
      <c r="BK129" s="223">
        <f>ROUND(I129*H129,2)</f>
        <v>0</v>
      </c>
      <c r="BL129" s="16" t="s">
        <v>181</v>
      </c>
      <c r="BM129" s="222" t="s">
        <v>816</v>
      </c>
    </row>
    <row r="130" s="2" customFormat="1" ht="16.5" customHeight="1">
      <c r="A130" s="37"/>
      <c r="B130" s="38"/>
      <c r="C130" s="211" t="s">
        <v>181</v>
      </c>
      <c r="D130" s="211" t="s">
        <v>172</v>
      </c>
      <c r="E130" s="212" t="s">
        <v>721</v>
      </c>
      <c r="F130" s="213" t="s">
        <v>722</v>
      </c>
      <c r="G130" s="214" t="s">
        <v>224</v>
      </c>
      <c r="H130" s="215">
        <v>215.02500000000001</v>
      </c>
      <c r="I130" s="216"/>
      <c r="J130" s="217">
        <f>ROUND(I130*H130,2)</f>
        <v>0</v>
      </c>
      <c r="K130" s="213" t="s">
        <v>176</v>
      </c>
      <c r="L130" s="43"/>
      <c r="M130" s="218" t="s">
        <v>19</v>
      </c>
      <c r="N130" s="219" t="s">
        <v>43</v>
      </c>
      <c r="O130" s="83"/>
      <c r="P130" s="220">
        <f>O130*H130</f>
        <v>0</v>
      </c>
      <c r="Q130" s="220">
        <v>0.000205</v>
      </c>
      <c r="R130" s="220">
        <f>Q130*H130</f>
        <v>0.044080124999999998</v>
      </c>
      <c r="S130" s="220">
        <v>0</v>
      </c>
      <c r="T130" s="22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2" t="s">
        <v>181</v>
      </c>
      <c r="AT130" s="222" t="s">
        <v>172</v>
      </c>
      <c r="AU130" s="222" t="s">
        <v>81</v>
      </c>
      <c r="AY130" s="16" t="s">
        <v>170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6" t="s">
        <v>79</v>
      </c>
      <c r="BK130" s="223">
        <f>ROUND(I130*H130,2)</f>
        <v>0</v>
      </c>
      <c r="BL130" s="16" t="s">
        <v>181</v>
      </c>
      <c r="BM130" s="222" t="s">
        <v>817</v>
      </c>
    </row>
    <row r="131" s="2" customFormat="1">
      <c r="A131" s="37"/>
      <c r="B131" s="38"/>
      <c r="C131" s="39"/>
      <c r="D131" s="224" t="s">
        <v>179</v>
      </c>
      <c r="E131" s="39"/>
      <c r="F131" s="225" t="s">
        <v>724</v>
      </c>
      <c r="G131" s="39"/>
      <c r="H131" s="39"/>
      <c r="I131" s="226"/>
      <c r="J131" s="39"/>
      <c r="K131" s="39"/>
      <c r="L131" s="43"/>
      <c r="M131" s="227"/>
      <c r="N131" s="228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179</v>
      </c>
      <c r="AU131" s="16" t="s">
        <v>81</v>
      </c>
    </row>
    <row r="132" s="2" customFormat="1" ht="24.15" customHeight="1">
      <c r="A132" s="37"/>
      <c r="B132" s="38"/>
      <c r="C132" s="211" t="s">
        <v>206</v>
      </c>
      <c r="D132" s="211" t="s">
        <v>172</v>
      </c>
      <c r="E132" s="212" t="s">
        <v>726</v>
      </c>
      <c r="F132" s="213" t="s">
        <v>727</v>
      </c>
      <c r="G132" s="214" t="s">
        <v>224</v>
      </c>
      <c r="H132" s="215">
        <v>6.2999999999999998</v>
      </c>
      <c r="I132" s="216"/>
      <c r="J132" s="217">
        <f>ROUND(I132*H132,2)</f>
        <v>0</v>
      </c>
      <c r="K132" s="213" t="s">
        <v>176</v>
      </c>
      <c r="L132" s="43"/>
      <c r="M132" s="218" t="s">
        <v>19</v>
      </c>
      <c r="N132" s="219" t="s">
        <v>43</v>
      </c>
      <c r="O132" s="83"/>
      <c r="P132" s="220">
        <f>O132*H132</f>
        <v>0</v>
      </c>
      <c r="Q132" s="220">
        <v>8.0499999999999992E-06</v>
      </c>
      <c r="R132" s="220">
        <f>Q132*H132</f>
        <v>5.0714999999999991E-05</v>
      </c>
      <c r="S132" s="220">
        <v>0</v>
      </c>
      <c r="T132" s="22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2" t="s">
        <v>181</v>
      </c>
      <c r="AT132" s="222" t="s">
        <v>172</v>
      </c>
      <c r="AU132" s="222" t="s">
        <v>81</v>
      </c>
      <c r="AY132" s="16" t="s">
        <v>170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6" t="s">
        <v>79</v>
      </c>
      <c r="BK132" s="223">
        <f>ROUND(I132*H132,2)</f>
        <v>0</v>
      </c>
      <c r="BL132" s="16" t="s">
        <v>181</v>
      </c>
      <c r="BM132" s="222" t="s">
        <v>818</v>
      </c>
    </row>
    <row r="133" s="2" customFormat="1">
      <c r="A133" s="37"/>
      <c r="B133" s="38"/>
      <c r="C133" s="39"/>
      <c r="D133" s="224" t="s">
        <v>179</v>
      </c>
      <c r="E133" s="39"/>
      <c r="F133" s="225" t="s">
        <v>729</v>
      </c>
      <c r="G133" s="39"/>
      <c r="H133" s="39"/>
      <c r="I133" s="226"/>
      <c r="J133" s="39"/>
      <c r="K133" s="39"/>
      <c r="L133" s="43"/>
      <c r="M133" s="227"/>
      <c r="N133" s="228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179</v>
      </c>
      <c r="AU133" s="16" t="s">
        <v>81</v>
      </c>
    </row>
    <row r="134" s="2" customFormat="1" ht="16.5" customHeight="1">
      <c r="A134" s="37"/>
      <c r="B134" s="38"/>
      <c r="C134" s="211" t="s">
        <v>274</v>
      </c>
      <c r="D134" s="211" t="s">
        <v>172</v>
      </c>
      <c r="E134" s="212" t="s">
        <v>731</v>
      </c>
      <c r="F134" s="213" t="s">
        <v>732</v>
      </c>
      <c r="G134" s="214" t="s">
        <v>224</v>
      </c>
      <c r="H134" s="215">
        <v>9.0299999999999994</v>
      </c>
      <c r="I134" s="216"/>
      <c r="J134" s="217">
        <f>ROUND(I134*H134,2)</f>
        <v>0</v>
      </c>
      <c r="K134" s="213" t="s">
        <v>176</v>
      </c>
      <c r="L134" s="43"/>
      <c r="M134" s="218" t="s">
        <v>19</v>
      </c>
      <c r="N134" s="219" t="s">
        <v>43</v>
      </c>
      <c r="O134" s="83"/>
      <c r="P134" s="220">
        <f>O134*H134</f>
        <v>0</v>
      </c>
      <c r="Q134" s="220">
        <v>7.1500000000000002E-06</v>
      </c>
      <c r="R134" s="220">
        <f>Q134*H134</f>
        <v>6.4564499999999995E-05</v>
      </c>
      <c r="S134" s="220">
        <v>0</v>
      </c>
      <c r="T134" s="22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2" t="s">
        <v>181</v>
      </c>
      <c r="AT134" s="222" t="s">
        <v>172</v>
      </c>
      <c r="AU134" s="222" t="s">
        <v>81</v>
      </c>
      <c r="AY134" s="16" t="s">
        <v>170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6" t="s">
        <v>79</v>
      </c>
      <c r="BK134" s="223">
        <f>ROUND(I134*H134,2)</f>
        <v>0</v>
      </c>
      <c r="BL134" s="16" t="s">
        <v>181</v>
      </c>
      <c r="BM134" s="222" t="s">
        <v>819</v>
      </c>
    </row>
    <row r="135" s="2" customFormat="1">
      <c r="A135" s="37"/>
      <c r="B135" s="38"/>
      <c r="C135" s="39"/>
      <c r="D135" s="224" t="s">
        <v>179</v>
      </c>
      <c r="E135" s="39"/>
      <c r="F135" s="225" t="s">
        <v>734</v>
      </c>
      <c r="G135" s="39"/>
      <c r="H135" s="39"/>
      <c r="I135" s="226"/>
      <c r="J135" s="39"/>
      <c r="K135" s="39"/>
      <c r="L135" s="43"/>
      <c r="M135" s="227"/>
      <c r="N135" s="228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179</v>
      </c>
      <c r="AU135" s="16" t="s">
        <v>81</v>
      </c>
    </row>
    <row r="136" s="2" customFormat="1" ht="16.5" customHeight="1">
      <c r="A136" s="37"/>
      <c r="B136" s="38"/>
      <c r="C136" s="211" t="s">
        <v>279</v>
      </c>
      <c r="D136" s="211" t="s">
        <v>172</v>
      </c>
      <c r="E136" s="212" t="s">
        <v>736</v>
      </c>
      <c r="F136" s="213" t="s">
        <v>737</v>
      </c>
      <c r="G136" s="214" t="s">
        <v>224</v>
      </c>
      <c r="H136" s="215">
        <v>67.799999999999997</v>
      </c>
      <c r="I136" s="216"/>
      <c r="J136" s="217">
        <f>ROUND(I136*H136,2)</f>
        <v>0</v>
      </c>
      <c r="K136" s="213" t="s">
        <v>176</v>
      </c>
      <c r="L136" s="43"/>
      <c r="M136" s="218" t="s">
        <v>19</v>
      </c>
      <c r="N136" s="219" t="s">
        <v>43</v>
      </c>
      <c r="O136" s="83"/>
      <c r="P136" s="220">
        <f>O136*H136</f>
        <v>0</v>
      </c>
      <c r="Q136" s="220">
        <v>6.2500000000000003E-06</v>
      </c>
      <c r="R136" s="220">
        <f>Q136*H136</f>
        <v>0.00042375000000000003</v>
      </c>
      <c r="S136" s="220">
        <v>0</v>
      </c>
      <c r="T136" s="22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2" t="s">
        <v>181</v>
      </c>
      <c r="AT136" s="222" t="s">
        <v>172</v>
      </c>
      <c r="AU136" s="222" t="s">
        <v>81</v>
      </c>
      <c r="AY136" s="16" t="s">
        <v>170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6" t="s">
        <v>79</v>
      </c>
      <c r="BK136" s="223">
        <f>ROUND(I136*H136,2)</f>
        <v>0</v>
      </c>
      <c r="BL136" s="16" t="s">
        <v>181</v>
      </c>
      <c r="BM136" s="222" t="s">
        <v>820</v>
      </c>
    </row>
    <row r="137" s="2" customFormat="1">
      <c r="A137" s="37"/>
      <c r="B137" s="38"/>
      <c r="C137" s="39"/>
      <c r="D137" s="224" t="s">
        <v>179</v>
      </c>
      <c r="E137" s="39"/>
      <c r="F137" s="225" t="s">
        <v>739</v>
      </c>
      <c r="G137" s="39"/>
      <c r="H137" s="39"/>
      <c r="I137" s="226"/>
      <c r="J137" s="39"/>
      <c r="K137" s="39"/>
      <c r="L137" s="43"/>
      <c r="M137" s="227"/>
      <c r="N137" s="228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179</v>
      </c>
      <c r="AU137" s="16" t="s">
        <v>81</v>
      </c>
    </row>
    <row r="138" s="2" customFormat="1" ht="24.15" customHeight="1">
      <c r="A138" s="37"/>
      <c r="B138" s="38"/>
      <c r="C138" s="211" t="s">
        <v>284</v>
      </c>
      <c r="D138" s="211" t="s">
        <v>172</v>
      </c>
      <c r="E138" s="212" t="s">
        <v>741</v>
      </c>
      <c r="F138" s="213" t="s">
        <v>742</v>
      </c>
      <c r="G138" s="214" t="s">
        <v>224</v>
      </c>
      <c r="H138" s="215">
        <v>215.02500000000001</v>
      </c>
      <c r="I138" s="216"/>
      <c r="J138" s="217">
        <f>ROUND(I138*H138,2)</f>
        <v>0</v>
      </c>
      <c r="K138" s="213" t="s">
        <v>176</v>
      </c>
      <c r="L138" s="43"/>
      <c r="M138" s="218" t="s">
        <v>19</v>
      </c>
      <c r="N138" s="219" t="s">
        <v>43</v>
      </c>
      <c r="O138" s="83"/>
      <c r="P138" s="220">
        <f>O138*H138</f>
        <v>0</v>
      </c>
      <c r="Q138" s="220">
        <v>0.00025839999999999999</v>
      </c>
      <c r="R138" s="220">
        <f>Q138*H138</f>
        <v>0.055562460000000001</v>
      </c>
      <c r="S138" s="220">
        <v>0</v>
      </c>
      <c r="T138" s="22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2" t="s">
        <v>181</v>
      </c>
      <c r="AT138" s="222" t="s">
        <v>172</v>
      </c>
      <c r="AU138" s="222" t="s">
        <v>81</v>
      </c>
      <c r="AY138" s="16" t="s">
        <v>170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6" t="s">
        <v>79</v>
      </c>
      <c r="BK138" s="223">
        <f>ROUND(I138*H138,2)</f>
        <v>0</v>
      </c>
      <c r="BL138" s="16" t="s">
        <v>181</v>
      </c>
      <c r="BM138" s="222" t="s">
        <v>821</v>
      </c>
    </row>
    <row r="139" s="2" customFormat="1">
      <c r="A139" s="37"/>
      <c r="B139" s="38"/>
      <c r="C139" s="39"/>
      <c r="D139" s="224" t="s">
        <v>179</v>
      </c>
      <c r="E139" s="39"/>
      <c r="F139" s="225" t="s">
        <v>744</v>
      </c>
      <c r="G139" s="39"/>
      <c r="H139" s="39"/>
      <c r="I139" s="226"/>
      <c r="J139" s="39"/>
      <c r="K139" s="39"/>
      <c r="L139" s="43"/>
      <c r="M139" s="229"/>
      <c r="N139" s="230"/>
      <c r="O139" s="231"/>
      <c r="P139" s="231"/>
      <c r="Q139" s="231"/>
      <c r="R139" s="231"/>
      <c r="S139" s="231"/>
      <c r="T139" s="232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179</v>
      </c>
      <c r="AU139" s="16" t="s">
        <v>81</v>
      </c>
    </row>
    <row r="140" s="2" customFormat="1" ht="6.96" customHeight="1">
      <c r="A140" s="37"/>
      <c r="B140" s="58"/>
      <c r="C140" s="59"/>
      <c r="D140" s="59"/>
      <c r="E140" s="59"/>
      <c r="F140" s="59"/>
      <c r="G140" s="59"/>
      <c r="H140" s="59"/>
      <c r="I140" s="59"/>
      <c r="J140" s="59"/>
      <c r="K140" s="59"/>
      <c r="L140" s="43"/>
      <c r="M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</sheetData>
  <sheetProtection sheet="1" autoFilter="0" formatColumns="0" formatRows="0" objects="1" scenarios="1" spinCount="100000" saltValue="e+hia+ambHtbF0PfmbJklLDcM6oNnP2a1lL4W6zdUkB1WbzLHtVGpsqPWi4803BznTn20boSYaZredENzpCbMQ==" hashValue="Ux1wnz1GW3s428MgoBT9zvCclNVycwjtZD1fZhK1X7IYzRIFZUCwXDowKIn8AjtPuWwka0N9DinA3RyqIbkuoA==" algorithmName="SHA-512" password="CC35"/>
  <autoFilter ref="C92:K13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7" r:id="rId1" display="https://podminky.urs.cz/item/CS_URS_2024_01/611315416"/>
    <hyperlink ref="F99" r:id="rId2" display="https://podminky.urs.cz/item/CS_URS_2024_01/612315417"/>
    <hyperlink ref="F102" r:id="rId3" display="https://podminky.urs.cz/item/CS_URS_2024_01/949101112"/>
    <hyperlink ref="F105" r:id="rId4" display="https://podminky.urs.cz/item/CS_URS_2024_01/952901114"/>
    <hyperlink ref="F108" r:id="rId5" display="https://podminky.urs.cz/item/CS_URS_2024_01/998018001"/>
    <hyperlink ref="F112" r:id="rId6" display="https://podminky.urs.cz/item/CS_URS_2024_01/772524913"/>
    <hyperlink ref="F114" r:id="rId7" display="https://podminky.urs.cz/item/CS_URS_2024_01/772591911"/>
    <hyperlink ref="F116" r:id="rId8" display="https://podminky.urs.cz/item/CS_URS_2024_01/772591912"/>
    <hyperlink ref="F118" r:id="rId9" display="https://podminky.urs.cz/item/CS_URS_2024_01/772591916"/>
    <hyperlink ref="F120" r:id="rId10" display="https://podminky.urs.cz/item/CS_URS_2024_01/772591922"/>
    <hyperlink ref="F122" r:id="rId11" display="https://podminky.urs.cz/item/CS_URS_2024_01/772591923"/>
    <hyperlink ref="F125" r:id="rId12" display="https://podminky.urs.cz/item/CS_URS_2024_01/784171101"/>
    <hyperlink ref="F128" r:id="rId13" display="https://podminky.urs.cz/item/CS_URS_2024_01/784171111"/>
    <hyperlink ref="F131" r:id="rId14" display="https://podminky.urs.cz/item/CS_URS_2024_01/784181111.1"/>
    <hyperlink ref="F133" r:id="rId15" display="https://podminky.urs.cz/item/CS_URS_2024_01/784191001"/>
    <hyperlink ref="F135" r:id="rId16" display="https://podminky.urs.cz/item/CS_URS_2024_01/784191005"/>
    <hyperlink ref="F137" r:id="rId17" display="https://podminky.urs.cz/item/CS_URS_2024_01/784191007"/>
    <hyperlink ref="F139" r:id="rId18" display="https://podminky.urs.cz/item/CS_URS_2024_01/7842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81</v>
      </c>
    </row>
    <row r="4" s="1" customFormat="1" ht="24.96" customHeight="1">
      <c r="B4" s="19"/>
      <c r="D4" s="139" t="s">
        <v>126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RECEPCE, SPOLEČENSKÝ SÁL A DENNÍ MÍSTNOST</v>
      </c>
      <c r="F7" s="141"/>
      <c r="G7" s="141"/>
      <c r="H7" s="141"/>
      <c r="L7" s="19"/>
    </row>
    <row r="8" s="1" customFormat="1" ht="12" customHeight="1">
      <c r="B8" s="19"/>
      <c r="D8" s="141" t="s">
        <v>127</v>
      </c>
      <c r="L8" s="19"/>
    </row>
    <row r="9" s="2" customFormat="1" ht="16.5" customHeight="1">
      <c r="A9" s="37"/>
      <c r="B9" s="43"/>
      <c r="C9" s="37"/>
      <c r="D9" s="37"/>
      <c r="E9" s="142" t="s">
        <v>822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129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823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17. 6. 2024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1" t="s">
        <v>28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28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">
        <v>19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41" t="s">
        <v>28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34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35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36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71.25" customHeight="1">
      <c r="A29" s="146"/>
      <c r="B29" s="147"/>
      <c r="C29" s="146"/>
      <c r="D29" s="146"/>
      <c r="E29" s="148" t="s">
        <v>131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38</v>
      </c>
      <c r="E32" s="37"/>
      <c r="F32" s="37"/>
      <c r="G32" s="37"/>
      <c r="H32" s="37"/>
      <c r="I32" s="37"/>
      <c r="J32" s="152">
        <f>ROUND(J95,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40</v>
      </c>
      <c r="G34" s="37"/>
      <c r="H34" s="37"/>
      <c r="I34" s="153" t="s">
        <v>39</v>
      </c>
      <c r="J34" s="153" t="s">
        <v>41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42</v>
      </c>
      <c r="E35" s="141" t="s">
        <v>43</v>
      </c>
      <c r="F35" s="155">
        <f>ROUND((SUM(BE95:BE144)),  2)</f>
        <v>0</v>
      </c>
      <c r="G35" s="37"/>
      <c r="H35" s="37"/>
      <c r="I35" s="156">
        <v>0.20999999999999999</v>
      </c>
      <c r="J35" s="155">
        <f>ROUND(((SUM(BE95:BE144))*I35),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44</v>
      </c>
      <c r="F36" s="155">
        <f>ROUND((SUM(BF95:BF144)),  2)</f>
        <v>0</v>
      </c>
      <c r="G36" s="37"/>
      <c r="H36" s="37"/>
      <c r="I36" s="156">
        <v>0.12</v>
      </c>
      <c r="J36" s="155">
        <f>ROUND(((SUM(BF95:BF144))*I36),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45</v>
      </c>
      <c r="F37" s="155">
        <f>ROUND((SUM(BG95:BG144)),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46</v>
      </c>
      <c r="F38" s="155">
        <f>ROUND((SUM(BH95:BH144)),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47</v>
      </c>
      <c r="F39" s="155">
        <f>ROUND((SUM(BI95:BI144)),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48</v>
      </c>
      <c r="E41" s="159"/>
      <c r="F41" s="159"/>
      <c r="G41" s="160" t="s">
        <v>49</v>
      </c>
      <c r="H41" s="161" t="s">
        <v>50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132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RECEPCE, SPOLEČENSKÝ SÁL A DENNÍ MÍSTNOST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127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822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129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2024-058-03-01 - Stavební úpravy - Denní místnost- bourací práce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>Oblastní muzeum Praha - východ</v>
      </c>
      <c r="G56" s="39"/>
      <c r="H56" s="39"/>
      <c r="I56" s="31" t="s">
        <v>23</v>
      </c>
      <c r="J56" s="71" t="str">
        <f>IF(J14="","",J14)</f>
        <v>17. 6. 2024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40.05" customHeight="1">
      <c r="A58" s="37"/>
      <c r="B58" s="38"/>
      <c r="C58" s="31" t="s">
        <v>25</v>
      </c>
      <c r="D58" s="39"/>
      <c r="E58" s="39"/>
      <c r="F58" s="26" t="str">
        <f>E17</f>
        <v>Oblastní muzeum,Masarykovo náměstí 97,Brandýs n.L.</v>
      </c>
      <c r="G58" s="39"/>
      <c r="H58" s="39"/>
      <c r="I58" s="31" t="s">
        <v>31</v>
      </c>
      <c r="J58" s="35" t="str">
        <f>E23</f>
        <v>ing. arch. Jiří Sedláček, Kladská 25, Praha 2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34</v>
      </c>
      <c r="J59" s="35" t="str">
        <f>E26</f>
        <v>Ing. Dana Mlejnková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133</v>
      </c>
      <c r="D61" s="170"/>
      <c r="E61" s="170"/>
      <c r="F61" s="170"/>
      <c r="G61" s="170"/>
      <c r="H61" s="170"/>
      <c r="I61" s="170"/>
      <c r="J61" s="171" t="s">
        <v>134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70</v>
      </c>
      <c r="D63" s="39"/>
      <c r="E63" s="39"/>
      <c r="F63" s="39"/>
      <c r="G63" s="39"/>
      <c r="H63" s="39"/>
      <c r="I63" s="39"/>
      <c r="J63" s="101">
        <f>J95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135</v>
      </c>
    </row>
    <row r="64" s="9" customFormat="1" ht="24.96" customHeight="1">
      <c r="A64" s="9"/>
      <c r="B64" s="173"/>
      <c r="C64" s="174"/>
      <c r="D64" s="175" t="s">
        <v>136</v>
      </c>
      <c r="E64" s="176"/>
      <c r="F64" s="176"/>
      <c r="G64" s="176"/>
      <c r="H64" s="176"/>
      <c r="I64" s="176"/>
      <c r="J64" s="177">
        <f>J96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9"/>
      <c r="C65" s="124"/>
      <c r="D65" s="180" t="s">
        <v>144</v>
      </c>
      <c r="E65" s="181"/>
      <c r="F65" s="181"/>
      <c r="G65" s="181"/>
      <c r="H65" s="181"/>
      <c r="I65" s="181"/>
      <c r="J65" s="182">
        <f>J97</f>
        <v>0</v>
      </c>
      <c r="K65" s="124"/>
      <c r="L65" s="18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3"/>
      <c r="C66" s="174"/>
      <c r="D66" s="175" t="s">
        <v>146</v>
      </c>
      <c r="E66" s="176"/>
      <c r="F66" s="176"/>
      <c r="G66" s="176"/>
      <c r="H66" s="176"/>
      <c r="I66" s="176"/>
      <c r="J66" s="177">
        <f>J110</f>
        <v>0</v>
      </c>
      <c r="K66" s="174"/>
      <c r="L66" s="178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9"/>
      <c r="C67" s="124"/>
      <c r="D67" s="180" t="s">
        <v>824</v>
      </c>
      <c r="E67" s="181"/>
      <c r="F67" s="181"/>
      <c r="G67" s="181"/>
      <c r="H67" s="181"/>
      <c r="I67" s="181"/>
      <c r="J67" s="182">
        <f>J111</f>
        <v>0</v>
      </c>
      <c r="K67" s="124"/>
      <c r="L67" s="18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9"/>
      <c r="C68" s="124"/>
      <c r="D68" s="180" t="s">
        <v>825</v>
      </c>
      <c r="E68" s="181"/>
      <c r="F68" s="181"/>
      <c r="G68" s="181"/>
      <c r="H68" s="181"/>
      <c r="I68" s="181"/>
      <c r="J68" s="182">
        <f>J120</f>
        <v>0</v>
      </c>
      <c r="K68" s="124"/>
      <c r="L68" s="18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9"/>
      <c r="C69" s="124"/>
      <c r="D69" s="180" t="s">
        <v>148</v>
      </c>
      <c r="E69" s="181"/>
      <c r="F69" s="181"/>
      <c r="G69" s="181"/>
      <c r="H69" s="181"/>
      <c r="I69" s="181"/>
      <c r="J69" s="182">
        <f>J122</f>
        <v>0</v>
      </c>
      <c r="K69" s="124"/>
      <c r="L69" s="18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9"/>
      <c r="C70" s="124"/>
      <c r="D70" s="180" t="s">
        <v>149</v>
      </c>
      <c r="E70" s="181"/>
      <c r="F70" s="181"/>
      <c r="G70" s="181"/>
      <c r="H70" s="181"/>
      <c r="I70" s="181"/>
      <c r="J70" s="182">
        <f>J125</f>
        <v>0</v>
      </c>
      <c r="K70" s="124"/>
      <c r="L70" s="18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9"/>
      <c r="C71" s="124"/>
      <c r="D71" s="180" t="s">
        <v>826</v>
      </c>
      <c r="E71" s="181"/>
      <c r="F71" s="181"/>
      <c r="G71" s="181"/>
      <c r="H71" s="181"/>
      <c r="I71" s="181"/>
      <c r="J71" s="182">
        <f>J128</f>
        <v>0</v>
      </c>
      <c r="K71" s="124"/>
      <c r="L71" s="18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9"/>
      <c r="C72" s="124"/>
      <c r="D72" s="180" t="s">
        <v>151</v>
      </c>
      <c r="E72" s="181"/>
      <c r="F72" s="181"/>
      <c r="G72" s="181"/>
      <c r="H72" s="181"/>
      <c r="I72" s="181"/>
      <c r="J72" s="182">
        <f>J133</f>
        <v>0</v>
      </c>
      <c r="K72" s="124"/>
      <c r="L72" s="18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9"/>
      <c r="C73" s="124"/>
      <c r="D73" s="180" t="s">
        <v>154</v>
      </c>
      <c r="E73" s="181"/>
      <c r="F73" s="181"/>
      <c r="G73" s="181"/>
      <c r="H73" s="181"/>
      <c r="I73" s="181"/>
      <c r="J73" s="182">
        <f>J140</f>
        <v>0</v>
      </c>
      <c r="K73" s="124"/>
      <c r="L73" s="183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9" s="2" customFormat="1" ht="6.96" customHeight="1">
      <c r="A79" s="37"/>
      <c r="B79" s="60"/>
      <c r="C79" s="61"/>
      <c r="D79" s="61"/>
      <c r="E79" s="61"/>
      <c r="F79" s="61"/>
      <c r="G79" s="61"/>
      <c r="H79" s="61"/>
      <c r="I79" s="61"/>
      <c r="J79" s="61"/>
      <c r="K79" s="61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24.96" customHeight="1">
      <c r="A80" s="37"/>
      <c r="B80" s="38"/>
      <c r="C80" s="22" t="s">
        <v>155</v>
      </c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16</v>
      </c>
      <c r="D82" s="39"/>
      <c r="E82" s="39"/>
      <c r="F82" s="39"/>
      <c r="G82" s="39"/>
      <c r="H82" s="39"/>
      <c r="I82" s="39"/>
      <c r="J82" s="39"/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9"/>
      <c r="D83" s="39"/>
      <c r="E83" s="168" t="str">
        <f>E7</f>
        <v>RECEPCE, SPOLEČENSKÝ SÁL A DENNÍ MÍSTNOST</v>
      </c>
      <c r="F83" s="31"/>
      <c r="G83" s="31"/>
      <c r="H83" s="31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" customFormat="1" ht="12" customHeight="1">
      <c r="B84" s="20"/>
      <c r="C84" s="31" t="s">
        <v>127</v>
      </c>
      <c r="D84" s="21"/>
      <c r="E84" s="21"/>
      <c r="F84" s="21"/>
      <c r="G84" s="21"/>
      <c r="H84" s="21"/>
      <c r="I84" s="21"/>
      <c r="J84" s="21"/>
      <c r="K84" s="21"/>
      <c r="L84" s="19"/>
    </row>
    <row r="85" s="2" customFormat="1" ht="16.5" customHeight="1">
      <c r="A85" s="37"/>
      <c r="B85" s="38"/>
      <c r="C85" s="39"/>
      <c r="D85" s="39"/>
      <c r="E85" s="168" t="s">
        <v>822</v>
      </c>
      <c r="F85" s="39"/>
      <c r="G85" s="39"/>
      <c r="H85" s="39"/>
      <c r="I85" s="39"/>
      <c r="J85" s="39"/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129</v>
      </c>
      <c r="D86" s="39"/>
      <c r="E86" s="39"/>
      <c r="F86" s="39"/>
      <c r="G86" s="39"/>
      <c r="H86" s="39"/>
      <c r="I86" s="39"/>
      <c r="J86" s="39"/>
      <c r="K86" s="39"/>
      <c r="L86" s="14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68" t="str">
        <f>E11</f>
        <v>2024-058-03-01 - Stavební úpravy - Denní místnost- bourací práce</v>
      </c>
      <c r="F87" s="39"/>
      <c r="G87" s="39"/>
      <c r="H87" s="39"/>
      <c r="I87" s="39"/>
      <c r="J87" s="39"/>
      <c r="K87" s="39"/>
      <c r="L87" s="14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4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F14</f>
        <v>Oblastní muzeum Praha - východ</v>
      </c>
      <c r="G89" s="39"/>
      <c r="H89" s="39"/>
      <c r="I89" s="31" t="s">
        <v>23</v>
      </c>
      <c r="J89" s="71" t="str">
        <f>IF(J14="","",J14)</f>
        <v>17. 6. 2024</v>
      </c>
      <c r="K89" s="39"/>
      <c r="L89" s="14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14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9"/>
      <c r="E91" s="39"/>
      <c r="F91" s="26" t="str">
        <f>E17</f>
        <v>Oblastní muzeum,Masarykovo náměstí 97,Brandýs n.L.</v>
      </c>
      <c r="G91" s="39"/>
      <c r="H91" s="39"/>
      <c r="I91" s="31" t="s">
        <v>31</v>
      </c>
      <c r="J91" s="35" t="str">
        <f>E23</f>
        <v>ing. arch. Jiří Sedláček, Kladská 25, Praha 2</v>
      </c>
      <c r="K91" s="39"/>
      <c r="L91" s="14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IF(E20="","",E20)</f>
        <v>Vyplň údaj</v>
      </c>
      <c r="G92" s="39"/>
      <c r="H92" s="39"/>
      <c r="I92" s="31" t="s">
        <v>34</v>
      </c>
      <c r="J92" s="35" t="str">
        <f>E26</f>
        <v>Ing. Dana Mlejnková</v>
      </c>
      <c r="K92" s="39"/>
      <c r="L92" s="14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14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11" customFormat="1" ht="29.28" customHeight="1">
      <c r="A94" s="184"/>
      <c r="B94" s="185"/>
      <c r="C94" s="186" t="s">
        <v>156</v>
      </c>
      <c r="D94" s="187" t="s">
        <v>57</v>
      </c>
      <c r="E94" s="187" t="s">
        <v>53</v>
      </c>
      <c r="F94" s="187" t="s">
        <v>54</v>
      </c>
      <c r="G94" s="187" t="s">
        <v>157</v>
      </c>
      <c r="H94" s="187" t="s">
        <v>158</v>
      </c>
      <c r="I94" s="187" t="s">
        <v>159</v>
      </c>
      <c r="J94" s="187" t="s">
        <v>134</v>
      </c>
      <c r="K94" s="188" t="s">
        <v>160</v>
      </c>
      <c r="L94" s="189"/>
      <c r="M94" s="91" t="s">
        <v>19</v>
      </c>
      <c r="N94" s="92" t="s">
        <v>42</v>
      </c>
      <c r="O94" s="92" t="s">
        <v>161</v>
      </c>
      <c r="P94" s="92" t="s">
        <v>162</v>
      </c>
      <c r="Q94" s="92" t="s">
        <v>163</v>
      </c>
      <c r="R94" s="92" t="s">
        <v>164</v>
      </c>
      <c r="S94" s="92" t="s">
        <v>165</v>
      </c>
      <c r="T94" s="93" t="s">
        <v>166</v>
      </c>
      <c r="U94" s="184"/>
      <c r="V94" s="184"/>
      <c r="W94" s="184"/>
      <c r="X94" s="184"/>
      <c r="Y94" s="184"/>
      <c r="Z94" s="184"/>
      <c r="AA94" s="184"/>
      <c r="AB94" s="184"/>
      <c r="AC94" s="184"/>
      <c r="AD94" s="184"/>
      <c r="AE94" s="184"/>
    </row>
    <row r="95" s="2" customFormat="1" ht="22.8" customHeight="1">
      <c r="A95" s="37"/>
      <c r="B95" s="38"/>
      <c r="C95" s="98" t="s">
        <v>167</v>
      </c>
      <c r="D95" s="39"/>
      <c r="E95" s="39"/>
      <c r="F95" s="39"/>
      <c r="G95" s="39"/>
      <c r="H95" s="39"/>
      <c r="I95" s="39"/>
      <c r="J95" s="190">
        <f>BK95</f>
        <v>0</v>
      </c>
      <c r="K95" s="39"/>
      <c r="L95" s="43"/>
      <c r="M95" s="94"/>
      <c r="N95" s="191"/>
      <c r="O95" s="95"/>
      <c r="P95" s="192">
        <f>P96+P110</f>
        <v>0</v>
      </c>
      <c r="Q95" s="95"/>
      <c r="R95" s="192">
        <f>R96+R110</f>
        <v>0.128693</v>
      </c>
      <c r="S95" s="95"/>
      <c r="T95" s="193">
        <f>T96+T110</f>
        <v>1.7776605299999999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71</v>
      </c>
      <c r="AU95" s="16" t="s">
        <v>135</v>
      </c>
      <c r="BK95" s="194">
        <f>BK96+BK110</f>
        <v>0</v>
      </c>
    </row>
    <row r="96" s="12" customFormat="1" ht="25.92" customHeight="1">
      <c r="A96" s="12"/>
      <c r="B96" s="195"/>
      <c r="C96" s="196"/>
      <c r="D96" s="197" t="s">
        <v>71</v>
      </c>
      <c r="E96" s="198" t="s">
        <v>168</v>
      </c>
      <c r="F96" s="198" t="s">
        <v>169</v>
      </c>
      <c r="G96" s="196"/>
      <c r="H96" s="196"/>
      <c r="I96" s="199"/>
      <c r="J96" s="200">
        <f>BK96</f>
        <v>0</v>
      </c>
      <c r="K96" s="196"/>
      <c r="L96" s="201"/>
      <c r="M96" s="202"/>
      <c r="N96" s="203"/>
      <c r="O96" s="203"/>
      <c r="P96" s="204">
        <f>P97</f>
        <v>0</v>
      </c>
      <c r="Q96" s="203"/>
      <c r="R96" s="204">
        <f>R97</f>
        <v>0</v>
      </c>
      <c r="S96" s="203"/>
      <c r="T96" s="205">
        <f>T97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6" t="s">
        <v>79</v>
      </c>
      <c r="AT96" s="207" t="s">
        <v>71</v>
      </c>
      <c r="AU96" s="207" t="s">
        <v>72</v>
      </c>
      <c r="AY96" s="206" t="s">
        <v>170</v>
      </c>
      <c r="BK96" s="208">
        <f>BK97</f>
        <v>0</v>
      </c>
    </row>
    <row r="97" s="12" customFormat="1" ht="22.8" customHeight="1">
      <c r="A97" s="12"/>
      <c r="B97" s="195"/>
      <c r="C97" s="196"/>
      <c r="D97" s="197" t="s">
        <v>71</v>
      </c>
      <c r="E97" s="209" t="s">
        <v>268</v>
      </c>
      <c r="F97" s="209" t="s">
        <v>269</v>
      </c>
      <c r="G97" s="196"/>
      <c r="H97" s="196"/>
      <c r="I97" s="199"/>
      <c r="J97" s="210">
        <f>BK97</f>
        <v>0</v>
      </c>
      <c r="K97" s="196"/>
      <c r="L97" s="201"/>
      <c r="M97" s="202"/>
      <c r="N97" s="203"/>
      <c r="O97" s="203"/>
      <c r="P97" s="204">
        <f>SUM(P98:P109)</f>
        <v>0</v>
      </c>
      <c r="Q97" s="203"/>
      <c r="R97" s="204">
        <f>SUM(R98:R109)</f>
        <v>0</v>
      </c>
      <c r="S97" s="203"/>
      <c r="T97" s="205">
        <f>SUM(T98:T109)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6" t="s">
        <v>79</v>
      </c>
      <c r="AT97" s="207" t="s">
        <v>71</v>
      </c>
      <c r="AU97" s="207" t="s">
        <v>79</v>
      </c>
      <c r="AY97" s="206" t="s">
        <v>170</v>
      </c>
      <c r="BK97" s="208">
        <f>SUM(BK98:BK109)</f>
        <v>0</v>
      </c>
    </row>
    <row r="98" s="2" customFormat="1" ht="24.15" customHeight="1">
      <c r="A98" s="37"/>
      <c r="B98" s="38"/>
      <c r="C98" s="211" t="s">
        <v>79</v>
      </c>
      <c r="D98" s="211" t="s">
        <v>172</v>
      </c>
      <c r="E98" s="212" t="s">
        <v>270</v>
      </c>
      <c r="F98" s="213" t="s">
        <v>271</v>
      </c>
      <c r="G98" s="214" t="s">
        <v>211</v>
      </c>
      <c r="H98" s="215">
        <v>1.778</v>
      </c>
      <c r="I98" s="216"/>
      <c r="J98" s="217">
        <f>ROUND(I98*H98,2)</f>
        <v>0</v>
      </c>
      <c r="K98" s="213" t="s">
        <v>176</v>
      </c>
      <c r="L98" s="43"/>
      <c r="M98" s="218" t="s">
        <v>19</v>
      </c>
      <c r="N98" s="219" t="s">
        <v>43</v>
      </c>
      <c r="O98" s="83"/>
      <c r="P98" s="220">
        <f>O98*H98</f>
        <v>0</v>
      </c>
      <c r="Q98" s="220">
        <v>0</v>
      </c>
      <c r="R98" s="220">
        <f>Q98*H98</f>
        <v>0</v>
      </c>
      <c r="S98" s="220">
        <v>0</v>
      </c>
      <c r="T98" s="221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2" t="s">
        <v>177</v>
      </c>
      <c r="AT98" s="222" t="s">
        <v>172</v>
      </c>
      <c r="AU98" s="222" t="s">
        <v>81</v>
      </c>
      <c r="AY98" s="16" t="s">
        <v>170</v>
      </c>
      <c r="BE98" s="223">
        <f>IF(N98="základní",J98,0)</f>
        <v>0</v>
      </c>
      <c r="BF98" s="223">
        <f>IF(N98="snížená",J98,0)</f>
        <v>0</v>
      </c>
      <c r="BG98" s="223">
        <f>IF(N98="zákl. přenesená",J98,0)</f>
        <v>0</v>
      </c>
      <c r="BH98" s="223">
        <f>IF(N98="sníž. přenesená",J98,0)</f>
        <v>0</v>
      </c>
      <c r="BI98" s="223">
        <f>IF(N98="nulová",J98,0)</f>
        <v>0</v>
      </c>
      <c r="BJ98" s="16" t="s">
        <v>79</v>
      </c>
      <c r="BK98" s="223">
        <f>ROUND(I98*H98,2)</f>
        <v>0</v>
      </c>
      <c r="BL98" s="16" t="s">
        <v>177</v>
      </c>
      <c r="BM98" s="222" t="s">
        <v>827</v>
      </c>
    </row>
    <row r="99" s="2" customFormat="1">
      <c r="A99" s="37"/>
      <c r="B99" s="38"/>
      <c r="C99" s="39"/>
      <c r="D99" s="224" t="s">
        <v>179</v>
      </c>
      <c r="E99" s="39"/>
      <c r="F99" s="225" t="s">
        <v>273</v>
      </c>
      <c r="G99" s="39"/>
      <c r="H99" s="39"/>
      <c r="I99" s="226"/>
      <c r="J99" s="39"/>
      <c r="K99" s="39"/>
      <c r="L99" s="43"/>
      <c r="M99" s="227"/>
      <c r="N99" s="228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179</v>
      </c>
      <c r="AU99" s="16" t="s">
        <v>81</v>
      </c>
    </row>
    <row r="100" s="2" customFormat="1" ht="21.75" customHeight="1">
      <c r="A100" s="37"/>
      <c r="B100" s="38"/>
      <c r="C100" s="211" t="s">
        <v>81</v>
      </c>
      <c r="D100" s="211" t="s">
        <v>172</v>
      </c>
      <c r="E100" s="212" t="s">
        <v>275</v>
      </c>
      <c r="F100" s="213" t="s">
        <v>276</v>
      </c>
      <c r="G100" s="214" t="s">
        <v>211</v>
      </c>
      <c r="H100" s="215">
        <v>1.778</v>
      </c>
      <c r="I100" s="216"/>
      <c r="J100" s="217">
        <f>ROUND(I100*H100,2)</f>
        <v>0</v>
      </c>
      <c r="K100" s="213" t="s">
        <v>176</v>
      </c>
      <c r="L100" s="43"/>
      <c r="M100" s="218" t="s">
        <v>19</v>
      </c>
      <c r="N100" s="219" t="s">
        <v>43</v>
      </c>
      <c r="O100" s="83"/>
      <c r="P100" s="220">
        <f>O100*H100</f>
        <v>0</v>
      </c>
      <c r="Q100" s="220">
        <v>0</v>
      </c>
      <c r="R100" s="220">
        <f>Q100*H100</f>
        <v>0</v>
      </c>
      <c r="S100" s="220">
        <v>0</v>
      </c>
      <c r="T100" s="221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2" t="s">
        <v>177</v>
      </c>
      <c r="AT100" s="222" t="s">
        <v>172</v>
      </c>
      <c r="AU100" s="222" t="s">
        <v>81</v>
      </c>
      <c r="AY100" s="16" t="s">
        <v>170</v>
      </c>
      <c r="BE100" s="223">
        <f>IF(N100="základní",J100,0)</f>
        <v>0</v>
      </c>
      <c r="BF100" s="223">
        <f>IF(N100="snížená",J100,0)</f>
        <v>0</v>
      </c>
      <c r="BG100" s="223">
        <f>IF(N100="zákl. přenesená",J100,0)</f>
        <v>0</v>
      </c>
      <c r="BH100" s="223">
        <f>IF(N100="sníž. přenesená",J100,0)</f>
        <v>0</v>
      </c>
      <c r="BI100" s="223">
        <f>IF(N100="nulová",J100,0)</f>
        <v>0</v>
      </c>
      <c r="BJ100" s="16" t="s">
        <v>79</v>
      </c>
      <c r="BK100" s="223">
        <f>ROUND(I100*H100,2)</f>
        <v>0</v>
      </c>
      <c r="BL100" s="16" t="s">
        <v>177</v>
      </c>
      <c r="BM100" s="222" t="s">
        <v>828</v>
      </c>
    </row>
    <row r="101" s="2" customFormat="1">
      <c r="A101" s="37"/>
      <c r="B101" s="38"/>
      <c r="C101" s="39"/>
      <c r="D101" s="224" t="s">
        <v>179</v>
      </c>
      <c r="E101" s="39"/>
      <c r="F101" s="225" t="s">
        <v>278</v>
      </c>
      <c r="G101" s="39"/>
      <c r="H101" s="39"/>
      <c r="I101" s="226"/>
      <c r="J101" s="39"/>
      <c r="K101" s="39"/>
      <c r="L101" s="43"/>
      <c r="M101" s="227"/>
      <c r="N101" s="228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179</v>
      </c>
      <c r="AU101" s="16" t="s">
        <v>81</v>
      </c>
    </row>
    <row r="102" s="2" customFormat="1" ht="24.15" customHeight="1">
      <c r="A102" s="37"/>
      <c r="B102" s="38"/>
      <c r="C102" s="211" t="s">
        <v>187</v>
      </c>
      <c r="D102" s="211" t="s">
        <v>172</v>
      </c>
      <c r="E102" s="212" t="s">
        <v>280</v>
      </c>
      <c r="F102" s="213" t="s">
        <v>281</v>
      </c>
      <c r="G102" s="214" t="s">
        <v>211</v>
      </c>
      <c r="H102" s="215">
        <v>1.778</v>
      </c>
      <c r="I102" s="216"/>
      <c r="J102" s="217">
        <f>ROUND(I102*H102,2)</f>
        <v>0</v>
      </c>
      <c r="K102" s="213" t="s">
        <v>176</v>
      </c>
      <c r="L102" s="43"/>
      <c r="M102" s="218" t="s">
        <v>19</v>
      </c>
      <c r="N102" s="219" t="s">
        <v>43</v>
      </c>
      <c r="O102" s="83"/>
      <c r="P102" s="220">
        <f>O102*H102</f>
        <v>0</v>
      </c>
      <c r="Q102" s="220">
        <v>0</v>
      </c>
      <c r="R102" s="220">
        <f>Q102*H102</f>
        <v>0</v>
      </c>
      <c r="S102" s="220">
        <v>0</v>
      </c>
      <c r="T102" s="221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2" t="s">
        <v>177</v>
      </c>
      <c r="AT102" s="222" t="s">
        <v>172</v>
      </c>
      <c r="AU102" s="222" t="s">
        <v>81</v>
      </c>
      <c r="AY102" s="16" t="s">
        <v>170</v>
      </c>
      <c r="BE102" s="223">
        <f>IF(N102="základní",J102,0)</f>
        <v>0</v>
      </c>
      <c r="BF102" s="223">
        <f>IF(N102="snížená",J102,0)</f>
        <v>0</v>
      </c>
      <c r="BG102" s="223">
        <f>IF(N102="zákl. přenesená",J102,0)</f>
        <v>0</v>
      </c>
      <c r="BH102" s="223">
        <f>IF(N102="sníž. přenesená",J102,0)</f>
        <v>0</v>
      </c>
      <c r="BI102" s="223">
        <f>IF(N102="nulová",J102,0)</f>
        <v>0</v>
      </c>
      <c r="BJ102" s="16" t="s">
        <v>79</v>
      </c>
      <c r="BK102" s="223">
        <f>ROUND(I102*H102,2)</f>
        <v>0</v>
      </c>
      <c r="BL102" s="16" t="s">
        <v>177</v>
      </c>
      <c r="BM102" s="222" t="s">
        <v>829</v>
      </c>
    </row>
    <row r="103" s="2" customFormat="1">
      <c r="A103" s="37"/>
      <c r="B103" s="38"/>
      <c r="C103" s="39"/>
      <c r="D103" s="224" t="s">
        <v>179</v>
      </c>
      <c r="E103" s="39"/>
      <c r="F103" s="225" t="s">
        <v>283</v>
      </c>
      <c r="G103" s="39"/>
      <c r="H103" s="39"/>
      <c r="I103" s="226"/>
      <c r="J103" s="39"/>
      <c r="K103" s="39"/>
      <c r="L103" s="43"/>
      <c r="M103" s="227"/>
      <c r="N103" s="228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179</v>
      </c>
      <c r="AU103" s="16" t="s">
        <v>81</v>
      </c>
    </row>
    <row r="104" s="2" customFormat="1" ht="24.15" customHeight="1">
      <c r="A104" s="37"/>
      <c r="B104" s="38"/>
      <c r="C104" s="211" t="s">
        <v>177</v>
      </c>
      <c r="D104" s="211" t="s">
        <v>172</v>
      </c>
      <c r="E104" s="212" t="s">
        <v>299</v>
      </c>
      <c r="F104" s="213" t="s">
        <v>300</v>
      </c>
      <c r="G104" s="214" t="s">
        <v>211</v>
      </c>
      <c r="H104" s="215">
        <v>0.082000000000000003</v>
      </c>
      <c r="I104" s="216"/>
      <c r="J104" s="217">
        <f>ROUND(I104*H104,2)</f>
        <v>0</v>
      </c>
      <c r="K104" s="213" t="s">
        <v>176</v>
      </c>
      <c r="L104" s="43"/>
      <c r="M104" s="218" t="s">
        <v>19</v>
      </c>
      <c r="N104" s="219" t="s">
        <v>43</v>
      </c>
      <c r="O104" s="83"/>
      <c r="P104" s="220">
        <f>O104*H104</f>
        <v>0</v>
      </c>
      <c r="Q104" s="220">
        <v>0</v>
      </c>
      <c r="R104" s="220">
        <f>Q104*H104</f>
        <v>0</v>
      </c>
      <c r="S104" s="220">
        <v>0</v>
      </c>
      <c r="T104" s="221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22" t="s">
        <v>177</v>
      </c>
      <c r="AT104" s="222" t="s">
        <v>172</v>
      </c>
      <c r="AU104" s="222" t="s">
        <v>81</v>
      </c>
      <c r="AY104" s="16" t="s">
        <v>170</v>
      </c>
      <c r="BE104" s="223">
        <f>IF(N104="základní",J104,0)</f>
        <v>0</v>
      </c>
      <c r="BF104" s="223">
        <f>IF(N104="snížená",J104,0)</f>
        <v>0</v>
      </c>
      <c r="BG104" s="223">
        <f>IF(N104="zákl. přenesená",J104,0)</f>
        <v>0</v>
      </c>
      <c r="BH104" s="223">
        <f>IF(N104="sníž. přenesená",J104,0)</f>
        <v>0</v>
      </c>
      <c r="BI104" s="223">
        <f>IF(N104="nulová",J104,0)</f>
        <v>0</v>
      </c>
      <c r="BJ104" s="16" t="s">
        <v>79</v>
      </c>
      <c r="BK104" s="223">
        <f>ROUND(I104*H104,2)</f>
        <v>0</v>
      </c>
      <c r="BL104" s="16" t="s">
        <v>177</v>
      </c>
      <c r="BM104" s="222" t="s">
        <v>830</v>
      </c>
    </row>
    <row r="105" s="2" customFormat="1">
      <c r="A105" s="37"/>
      <c r="B105" s="38"/>
      <c r="C105" s="39"/>
      <c r="D105" s="224" t="s">
        <v>179</v>
      </c>
      <c r="E105" s="39"/>
      <c r="F105" s="225" t="s">
        <v>302</v>
      </c>
      <c r="G105" s="39"/>
      <c r="H105" s="39"/>
      <c r="I105" s="226"/>
      <c r="J105" s="39"/>
      <c r="K105" s="39"/>
      <c r="L105" s="43"/>
      <c r="M105" s="227"/>
      <c r="N105" s="228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179</v>
      </c>
      <c r="AU105" s="16" t="s">
        <v>81</v>
      </c>
    </row>
    <row r="106" s="2" customFormat="1" ht="24.15" customHeight="1">
      <c r="A106" s="37"/>
      <c r="B106" s="38"/>
      <c r="C106" s="211" t="s">
        <v>196</v>
      </c>
      <c r="D106" s="211" t="s">
        <v>172</v>
      </c>
      <c r="E106" s="212" t="s">
        <v>308</v>
      </c>
      <c r="F106" s="213" t="s">
        <v>309</v>
      </c>
      <c r="G106" s="214" t="s">
        <v>211</v>
      </c>
      <c r="H106" s="215">
        <v>0.97999999999999998</v>
      </c>
      <c r="I106" s="216"/>
      <c r="J106" s="217">
        <f>ROUND(I106*H106,2)</f>
        <v>0</v>
      </c>
      <c r="K106" s="213" t="s">
        <v>176</v>
      </c>
      <c r="L106" s="43"/>
      <c r="M106" s="218" t="s">
        <v>19</v>
      </c>
      <c r="N106" s="219" t="s">
        <v>43</v>
      </c>
      <c r="O106" s="83"/>
      <c r="P106" s="220">
        <f>O106*H106</f>
        <v>0</v>
      </c>
      <c r="Q106" s="220">
        <v>0</v>
      </c>
      <c r="R106" s="220">
        <f>Q106*H106</f>
        <v>0</v>
      </c>
      <c r="S106" s="220">
        <v>0</v>
      </c>
      <c r="T106" s="221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2" t="s">
        <v>177</v>
      </c>
      <c r="AT106" s="222" t="s">
        <v>172</v>
      </c>
      <c r="AU106" s="222" t="s">
        <v>81</v>
      </c>
      <c r="AY106" s="16" t="s">
        <v>170</v>
      </c>
      <c r="BE106" s="223">
        <f>IF(N106="základní",J106,0)</f>
        <v>0</v>
      </c>
      <c r="BF106" s="223">
        <f>IF(N106="snížená",J106,0)</f>
        <v>0</v>
      </c>
      <c r="BG106" s="223">
        <f>IF(N106="zákl. přenesená",J106,0)</f>
        <v>0</v>
      </c>
      <c r="BH106" s="223">
        <f>IF(N106="sníž. přenesená",J106,0)</f>
        <v>0</v>
      </c>
      <c r="BI106" s="223">
        <f>IF(N106="nulová",J106,0)</f>
        <v>0</v>
      </c>
      <c r="BJ106" s="16" t="s">
        <v>79</v>
      </c>
      <c r="BK106" s="223">
        <f>ROUND(I106*H106,2)</f>
        <v>0</v>
      </c>
      <c r="BL106" s="16" t="s">
        <v>177</v>
      </c>
      <c r="BM106" s="222" t="s">
        <v>831</v>
      </c>
    </row>
    <row r="107" s="2" customFormat="1">
      <c r="A107" s="37"/>
      <c r="B107" s="38"/>
      <c r="C107" s="39"/>
      <c r="D107" s="224" t="s">
        <v>179</v>
      </c>
      <c r="E107" s="39"/>
      <c r="F107" s="225" t="s">
        <v>311</v>
      </c>
      <c r="G107" s="39"/>
      <c r="H107" s="39"/>
      <c r="I107" s="226"/>
      <c r="J107" s="39"/>
      <c r="K107" s="39"/>
      <c r="L107" s="43"/>
      <c r="M107" s="227"/>
      <c r="N107" s="228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179</v>
      </c>
      <c r="AU107" s="16" t="s">
        <v>81</v>
      </c>
    </row>
    <row r="108" s="2" customFormat="1" ht="24.15" customHeight="1">
      <c r="A108" s="37"/>
      <c r="B108" s="38"/>
      <c r="C108" s="211" t="s">
        <v>201</v>
      </c>
      <c r="D108" s="211" t="s">
        <v>172</v>
      </c>
      <c r="E108" s="212" t="s">
        <v>832</v>
      </c>
      <c r="F108" s="213" t="s">
        <v>833</v>
      </c>
      <c r="G108" s="214" t="s">
        <v>211</v>
      </c>
      <c r="H108" s="215">
        <v>0.71499999999999997</v>
      </c>
      <c r="I108" s="216"/>
      <c r="J108" s="217">
        <f>ROUND(I108*H108,2)</f>
        <v>0</v>
      </c>
      <c r="K108" s="213" t="s">
        <v>176</v>
      </c>
      <c r="L108" s="43"/>
      <c r="M108" s="218" t="s">
        <v>19</v>
      </c>
      <c r="N108" s="219" t="s">
        <v>43</v>
      </c>
      <c r="O108" s="83"/>
      <c r="P108" s="220">
        <f>O108*H108</f>
        <v>0</v>
      </c>
      <c r="Q108" s="220">
        <v>0</v>
      </c>
      <c r="R108" s="220">
        <f>Q108*H108</f>
        <v>0</v>
      </c>
      <c r="S108" s="220">
        <v>0</v>
      </c>
      <c r="T108" s="221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22" t="s">
        <v>177</v>
      </c>
      <c r="AT108" s="222" t="s">
        <v>172</v>
      </c>
      <c r="AU108" s="222" t="s">
        <v>81</v>
      </c>
      <c r="AY108" s="16" t="s">
        <v>170</v>
      </c>
      <c r="BE108" s="223">
        <f>IF(N108="základní",J108,0)</f>
        <v>0</v>
      </c>
      <c r="BF108" s="223">
        <f>IF(N108="snížená",J108,0)</f>
        <v>0</v>
      </c>
      <c r="BG108" s="223">
        <f>IF(N108="zákl. přenesená",J108,0)</f>
        <v>0</v>
      </c>
      <c r="BH108" s="223">
        <f>IF(N108="sníž. přenesená",J108,0)</f>
        <v>0</v>
      </c>
      <c r="BI108" s="223">
        <f>IF(N108="nulová",J108,0)</f>
        <v>0</v>
      </c>
      <c r="BJ108" s="16" t="s">
        <v>79</v>
      </c>
      <c r="BK108" s="223">
        <f>ROUND(I108*H108,2)</f>
        <v>0</v>
      </c>
      <c r="BL108" s="16" t="s">
        <v>177</v>
      </c>
      <c r="BM108" s="222" t="s">
        <v>834</v>
      </c>
    </row>
    <row r="109" s="2" customFormat="1">
      <c r="A109" s="37"/>
      <c r="B109" s="38"/>
      <c r="C109" s="39"/>
      <c r="D109" s="224" t="s">
        <v>179</v>
      </c>
      <c r="E109" s="39"/>
      <c r="F109" s="225" t="s">
        <v>835</v>
      </c>
      <c r="G109" s="39"/>
      <c r="H109" s="39"/>
      <c r="I109" s="226"/>
      <c r="J109" s="39"/>
      <c r="K109" s="39"/>
      <c r="L109" s="43"/>
      <c r="M109" s="227"/>
      <c r="N109" s="228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179</v>
      </c>
      <c r="AU109" s="16" t="s">
        <v>81</v>
      </c>
    </row>
    <row r="110" s="12" customFormat="1" ht="25.92" customHeight="1">
      <c r="A110" s="12"/>
      <c r="B110" s="195"/>
      <c r="C110" s="196"/>
      <c r="D110" s="197" t="s">
        <v>71</v>
      </c>
      <c r="E110" s="198" t="s">
        <v>324</v>
      </c>
      <c r="F110" s="198" t="s">
        <v>325</v>
      </c>
      <c r="G110" s="196"/>
      <c r="H110" s="196"/>
      <c r="I110" s="199"/>
      <c r="J110" s="200">
        <f>BK110</f>
        <v>0</v>
      </c>
      <c r="K110" s="196"/>
      <c r="L110" s="201"/>
      <c r="M110" s="202"/>
      <c r="N110" s="203"/>
      <c r="O110" s="203"/>
      <c r="P110" s="204">
        <f>P111+P120+P122+P125+P128+P133+P140</f>
        <v>0</v>
      </c>
      <c r="Q110" s="203"/>
      <c r="R110" s="204">
        <f>R111+R120+R122+R125+R128+R133+R140</f>
        <v>0.128693</v>
      </c>
      <c r="S110" s="203"/>
      <c r="T110" s="205">
        <f>T111+T120+T122+T125+T128+T133+T140</f>
        <v>1.7776605299999999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6" t="s">
        <v>81</v>
      </c>
      <c r="AT110" s="207" t="s">
        <v>71</v>
      </c>
      <c r="AU110" s="207" t="s">
        <v>72</v>
      </c>
      <c r="AY110" s="206" t="s">
        <v>170</v>
      </c>
      <c r="BK110" s="208">
        <f>BK111+BK120+BK122+BK125+BK128+BK133+BK140</f>
        <v>0</v>
      </c>
    </row>
    <row r="111" s="12" customFormat="1" ht="22.8" customHeight="1">
      <c r="A111" s="12"/>
      <c r="B111" s="195"/>
      <c r="C111" s="196"/>
      <c r="D111" s="197" t="s">
        <v>71</v>
      </c>
      <c r="E111" s="209" t="s">
        <v>836</v>
      </c>
      <c r="F111" s="209" t="s">
        <v>837</v>
      </c>
      <c r="G111" s="196"/>
      <c r="H111" s="196"/>
      <c r="I111" s="199"/>
      <c r="J111" s="210">
        <f>BK111</f>
        <v>0</v>
      </c>
      <c r="K111" s="196"/>
      <c r="L111" s="201"/>
      <c r="M111" s="202"/>
      <c r="N111" s="203"/>
      <c r="O111" s="203"/>
      <c r="P111" s="204">
        <f>SUM(P112:P119)</f>
        <v>0</v>
      </c>
      <c r="Q111" s="203"/>
      <c r="R111" s="204">
        <f>SUM(R112:R119)</f>
        <v>0</v>
      </c>
      <c r="S111" s="203"/>
      <c r="T111" s="205">
        <f>SUM(T112:T119)</f>
        <v>0.01247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6" t="s">
        <v>81</v>
      </c>
      <c r="AT111" s="207" t="s">
        <v>71</v>
      </c>
      <c r="AU111" s="207" t="s">
        <v>79</v>
      </c>
      <c r="AY111" s="206" t="s">
        <v>170</v>
      </c>
      <c r="BK111" s="208">
        <f>SUM(BK112:BK119)</f>
        <v>0</v>
      </c>
    </row>
    <row r="112" s="2" customFormat="1" ht="16.5" customHeight="1">
      <c r="A112" s="37"/>
      <c r="B112" s="38"/>
      <c r="C112" s="211" t="s">
        <v>208</v>
      </c>
      <c r="D112" s="211" t="s">
        <v>172</v>
      </c>
      <c r="E112" s="212" t="s">
        <v>838</v>
      </c>
      <c r="F112" s="213" t="s">
        <v>839</v>
      </c>
      <c r="G112" s="214" t="s">
        <v>840</v>
      </c>
      <c r="H112" s="215">
        <v>1</v>
      </c>
      <c r="I112" s="216"/>
      <c r="J112" s="217">
        <f>ROUND(I112*H112,2)</f>
        <v>0</v>
      </c>
      <c r="K112" s="213" t="s">
        <v>176</v>
      </c>
      <c r="L112" s="43"/>
      <c r="M112" s="218" t="s">
        <v>19</v>
      </c>
      <c r="N112" s="219" t="s">
        <v>43</v>
      </c>
      <c r="O112" s="83"/>
      <c r="P112" s="220">
        <f>O112*H112</f>
        <v>0</v>
      </c>
      <c r="Q112" s="220">
        <v>0</v>
      </c>
      <c r="R112" s="220">
        <f>Q112*H112</f>
        <v>0</v>
      </c>
      <c r="S112" s="220">
        <v>0.0091999999999999998</v>
      </c>
      <c r="T112" s="221">
        <f>S112*H112</f>
        <v>0.0091999999999999998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22" t="s">
        <v>181</v>
      </c>
      <c r="AT112" s="222" t="s">
        <v>172</v>
      </c>
      <c r="AU112" s="222" t="s">
        <v>81</v>
      </c>
      <c r="AY112" s="16" t="s">
        <v>170</v>
      </c>
      <c r="BE112" s="223">
        <f>IF(N112="základní",J112,0)</f>
        <v>0</v>
      </c>
      <c r="BF112" s="223">
        <f>IF(N112="snížená",J112,0)</f>
        <v>0</v>
      </c>
      <c r="BG112" s="223">
        <f>IF(N112="zákl. přenesená",J112,0)</f>
        <v>0</v>
      </c>
      <c r="BH112" s="223">
        <f>IF(N112="sníž. přenesená",J112,0)</f>
        <v>0</v>
      </c>
      <c r="BI112" s="223">
        <f>IF(N112="nulová",J112,0)</f>
        <v>0</v>
      </c>
      <c r="BJ112" s="16" t="s">
        <v>79</v>
      </c>
      <c r="BK112" s="223">
        <f>ROUND(I112*H112,2)</f>
        <v>0</v>
      </c>
      <c r="BL112" s="16" t="s">
        <v>181</v>
      </c>
      <c r="BM112" s="222" t="s">
        <v>841</v>
      </c>
    </row>
    <row r="113" s="2" customFormat="1">
      <c r="A113" s="37"/>
      <c r="B113" s="38"/>
      <c r="C113" s="39"/>
      <c r="D113" s="224" t="s">
        <v>179</v>
      </c>
      <c r="E113" s="39"/>
      <c r="F113" s="225" t="s">
        <v>842</v>
      </c>
      <c r="G113" s="39"/>
      <c r="H113" s="39"/>
      <c r="I113" s="226"/>
      <c r="J113" s="39"/>
      <c r="K113" s="39"/>
      <c r="L113" s="43"/>
      <c r="M113" s="227"/>
      <c r="N113" s="228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179</v>
      </c>
      <c r="AU113" s="16" t="s">
        <v>81</v>
      </c>
    </row>
    <row r="114" s="2" customFormat="1" ht="16.5" customHeight="1">
      <c r="A114" s="37"/>
      <c r="B114" s="38"/>
      <c r="C114" s="211" t="s">
        <v>214</v>
      </c>
      <c r="D114" s="211" t="s">
        <v>172</v>
      </c>
      <c r="E114" s="212" t="s">
        <v>843</v>
      </c>
      <c r="F114" s="213" t="s">
        <v>844</v>
      </c>
      <c r="G114" s="214" t="s">
        <v>840</v>
      </c>
      <c r="H114" s="215">
        <v>1</v>
      </c>
      <c r="I114" s="216"/>
      <c r="J114" s="217">
        <f>ROUND(I114*H114,2)</f>
        <v>0</v>
      </c>
      <c r="K114" s="213" t="s">
        <v>176</v>
      </c>
      <c r="L114" s="43"/>
      <c r="M114" s="218" t="s">
        <v>19</v>
      </c>
      <c r="N114" s="219" t="s">
        <v>43</v>
      </c>
      <c r="O114" s="83"/>
      <c r="P114" s="220">
        <f>O114*H114</f>
        <v>0</v>
      </c>
      <c r="Q114" s="220">
        <v>0</v>
      </c>
      <c r="R114" s="220">
        <f>Q114*H114</f>
        <v>0</v>
      </c>
      <c r="S114" s="220">
        <v>0.00156</v>
      </c>
      <c r="T114" s="221">
        <f>S114*H114</f>
        <v>0.00156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22" t="s">
        <v>181</v>
      </c>
      <c r="AT114" s="222" t="s">
        <v>172</v>
      </c>
      <c r="AU114" s="222" t="s">
        <v>81</v>
      </c>
      <c r="AY114" s="16" t="s">
        <v>170</v>
      </c>
      <c r="BE114" s="223">
        <f>IF(N114="základní",J114,0)</f>
        <v>0</v>
      </c>
      <c r="BF114" s="223">
        <f>IF(N114="snížená",J114,0)</f>
        <v>0</v>
      </c>
      <c r="BG114" s="223">
        <f>IF(N114="zákl. přenesená",J114,0)</f>
        <v>0</v>
      </c>
      <c r="BH114" s="223">
        <f>IF(N114="sníž. přenesená",J114,0)</f>
        <v>0</v>
      </c>
      <c r="BI114" s="223">
        <f>IF(N114="nulová",J114,0)</f>
        <v>0</v>
      </c>
      <c r="BJ114" s="16" t="s">
        <v>79</v>
      </c>
      <c r="BK114" s="223">
        <f>ROUND(I114*H114,2)</f>
        <v>0</v>
      </c>
      <c r="BL114" s="16" t="s">
        <v>181</v>
      </c>
      <c r="BM114" s="222" t="s">
        <v>845</v>
      </c>
    </row>
    <row r="115" s="2" customFormat="1">
      <c r="A115" s="37"/>
      <c r="B115" s="38"/>
      <c r="C115" s="39"/>
      <c r="D115" s="224" t="s">
        <v>179</v>
      </c>
      <c r="E115" s="39"/>
      <c r="F115" s="225" t="s">
        <v>846</v>
      </c>
      <c r="G115" s="39"/>
      <c r="H115" s="39"/>
      <c r="I115" s="226"/>
      <c r="J115" s="39"/>
      <c r="K115" s="39"/>
      <c r="L115" s="43"/>
      <c r="M115" s="227"/>
      <c r="N115" s="228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179</v>
      </c>
      <c r="AU115" s="16" t="s">
        <v>81</v>
      </c>
    </row>
    <row r="116" s="2" customFormat="1" ht="16.5" customHeight="1">
      <c r="A116" s="37"/>
      <c r="B116" s="38"/>
      <c r="C116" s="211" t="s">
        <v>221</v>
      </c>
      <c r="D116" s="211" t="s">
        <v>172</v>
      </c>
      <c r="E116" s="212" t="s">
        <v>847</v>
      </c>
      <c r="F116" s="213" t="s">
        <v>848</v>
      </c>
      <c r="G116" s="214" t="s">
        <v>265</v>
      </c>
      <c r="H116" s="215">
        <v>1</v>
      </c>
      <c r="I116" s="216"/>
      <c r="J116" s="217">
        <f>ROUND(I116*H116,2)</f>
        <v>0</v>
      </c>
      <c r="K116" s="213" t="s">
        <v>176</v>
      </c>
      <c r="L116" s="43"/>
      <c r="M116" s="218" t="s">
        <v>19</v>
      </c>
      <c r="N116" s="219" t="s">
        <v>43</v>
      </c>
      <c r="O116" s="83"/>
      <c r="P116" s="220">
        <f>O116*H116</f>
        <v>0</v>
      </c>
      <c r="Q116" s="220">
        <v>0</v>
      </c>
      <c r="R116" s="220">
        <f>Q116*H116</f>
        <v>0</v>
      </c>
      <c r="S116" s="220">
        <v>0.00085999999999999998</v>
      </c>
      <c r="T116" s="221">
        <f>S116*H116</f>
        <v>0.00085999999999999998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22" t="s">
        <v>181</v>
      </c>
      <c r="AT116" s="222" t="s">
        <v>172</v>
      </c>
      <c r="AU116" s="222" t="s">
        <v>81</v>
      </c>
      <c r="AY116" s="16" t="s">
        <v>170</v>
      </c>
      <c r="BE116" s="223">
        <f>IF(N116="základní",J116,0)</f>
        <v>0</v>
      </c>
      <c r="BF116" s="223">
        <f>IF(N116="snížená",J116,0)</f>
        <v>0</v>
      </c>
      <c r="BG116" s="223">
        <f>IF(N116="zákl. přenesená",J116,0)</f>
        <v>0</v>
      </c>
      <c r="BH116" s="223">
        <f>IF(N116="sníž. přenesená",J116,0)</f>
        <v>0</v>
      </c>
      <c r="BI116" s="223">
        <f>IF(N116="nulová",J116,0)</f>
        <v>0</v>
      </c>
      <c r="BJ116" s="16" t="s">
        <v>79</v>
      </c>
      <c r="BK116" s="223">
        <f>ROUND(I116*H116,2)</f>
        <v>0</v>
      </c>
      <c r="BL116" s="16" t="s">
        <v>181</v>
      </c>
      <c r="BM116" s="222" t="s">
        <v>849</v>
      </c>
    </row>
    <row r="117" s="2" customFormat="1">
      <c r="A117" s="37"/>
      <c r="B117" s="38"/>
      <c r="C117" s="39"/>
      <c r="D117" s="224" t="s">
        <v>179</v>
      </c>
      <c r="E117" s="39"/>
      <c r="F117" s="225" t="s">
        <v>850</v>
      </c>
      <c r="G117" s="39"/>
      <c r="H117" s="39"/>
      <c r="I117" s="226"/>
      <c r="J117" s="39"/>
      <c r="K117" s="39"/>
      <c r="L117" s="43"/>
      <c r="M117" s="227"/>
      <c r="N117" s="228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179</v>
      </c>
      <c r="AU117" s="16" t="s">
        <v>81</v>
      </c>
    </row>
    <row r="118" s="2" customFormat="1" ht="16.5" customHeight="1">
      <c r="A118" s="37"/>
      <c r="B118" s="38"/>
      <c r="C118" s="211" t="s">
        <v>229</v>
      </c>
      <c r="D118" s="211" t="s">
        <v>172</v>
      </c>
      <c r="E118" s="212" t="s">
        <v>851</v>
      </c>
      <c r="F118" s="213" t="s">
        <v>852</v>
      </c>
      <c r="G118" s="214" t="s">
        <v>265</v>
      </c>
      <c r="H118" s="215">
        <v>1</v>
      </c>
      <c r="I118" s="216"/>
      <c r="J118" s="217">
        <f>ROUND(I118*H118,2)</f>
        <v>0</v>
      </c>
      <c r="K118" s="213" t="s">
        <v>176</v>
      </c>
      <c r="L118" s="43"/>
      <c r="M118" s="218" t="s">
        <v>19</v>
      </c>
      <c r="N118" s="219" t="s">
        <v>43</v>
      </c>
      <c r="O118" s="83"/>
      <c r="P118" s="220">
        <f>O118*H118</f>
        <v>0</v>
      </c>
      <c r="Q118" s="220">
        <v>0</v>
      </c>
      <c r="R118" s="220">
        <f>Q118*H118</f>
        <v>0</v>
      </c>
      <c r="S118" s="220">
        <v>0.00084999999999999995</v>
      </c>
      <c r="T118" s="221">
        <f>S118*H118</f>
        <v>0.00084999999999999995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22" t="s">
        <v>181</v>
      </c>
      <c r="AT118" s="222" t="s">
        <v>172</v>
      </c>
      <c r="AU118" s="222" t="s">
        <v>81</v>
      </c>
      <c r="AY118" s="16" t="s">
        <v>170</v>
      </c>
      <c r="BE118" s="223">
        <f>IF(N118="základní",J118,0)</f>
        <v>0</v>
      </c>
      <c r="BF118" s="223">
        <f>IF(N118="snížená",J118,0)</f>
        <v>0</v>
      </c>
      <c r="BG118" s="223">
        <f>IF(N118="zákl. přenesená",J118,0)</f>
        <v>0</v>
      </c>
      <c r="BH118" s="223">
        <f>IF(N118="sníž. přenesená",J118,0)</f>
        <v>0</v>
      </c>
      <c r="BI118" s="223">
        <f>IF(N118="nulová",J118,0)</f>
        <v>0</v>
      </c>
      <c r="BJ118" s="16" t="s">
        <v>79</v>
      </c>
      <c r="BK118" s="223">
        <f>ROUND(I118*H118,2)</f>
        <v>0</v>
      </c>
      <c r="BL118" s="16" t="s">
        <v>181</v>
      </c>
      <c r="BM118" s="222" t="s">
        <v>853</v>
      </c>
    </row>
    <row r="119" s="2" customFormat="1">
      <c r="A119" s="37"/>
      <c r="B119" s="38"/>
      <c r="C119" s="39"/>
      <c r="D119" s="224" t="s">
        <v>179</v>
      </c>
      <c r="E119" s="39"/>
      <c r="F119" s="225" t="s">
        <v>854</v>
      </c>
      <c r="G119" s="39"/>
      <c r="H119" s="39"/>
      <c r="I119" s="226"/>
      <c r="J119" s="39"/>
      <c r="K119" s="39"/>
      <c r="L119" s="43"/>
      <c r="M119" s="227"/>
      <c r="N119" s="228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179</v>
      </c>
      <c r="AU119" s="16" t="s">
        <v>81</v>
      </c>
    </row>
    <row r="120" s="12" customFormat="1" ht="22.8" customHeight="1">
      <c r="A120" s="12"/>
      <c r="B120" s="195"/>
      <c r="C120" s="196"/>
      <c r="D120" s="197" t="s">
        <v>71</v>
      </c>
      <c r="E120" s="209" t="s">
        <v>855</v>
      </c>
      <c r="F120" s="209" t="s">
        <v>856</v>
      </c>
      <c r="G120" s="196"/>
      <c r="H120" s="196"/>
      <c r="I120" s="199"/>
      <c r="J120" s="210">
        <f>BK120</f>
        <v>0</v>
      </c>
      <c r="K120" s="196"/>
      <c r="L120" s="201"/>
      <c r="M120" s="202"/>
      <c r="N120" s="203"/>
      <c r="O120" s="203"/>
      <c r="P120" s="204">
        <f>P121</f>
        <v>0</v>
      </c>
      <c r="Q120" s="203"/>
      <c r="R120" s="204">
        <f>R121</f>
        <v>8.0000000000000007E-05</v>
      </c>
      <c r="S120" s="203"/>
      <c r="T120" s="205">
        <f>T121</f>
        <v>0.024930000000000001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6" t="s">
        <v>81</v>
      </c>
      <c r="AT120" s="207" t="s">
        <v>71</v>
      </c>
      <c r="AU120" s="207" t="s">
        <v>79</v>
      </c>
      <c r="AY120" s="206" t="s">
        <v>170</v>
      </c>
      <c r="BK120" s="208">
        <f>BK121</f>
        <v>0</v>
      </c>
    </row>
    <row r="121" s="2" customFormat="1" ht="16.5" customHeight="1">
      <c r="A121" s="37"/>
      <c r="B121" s="38"/>
      <c r="C121" s="211" t="s">
        <v>236</v>
      </c>
      <c r="D121" s="211" t="s">
        <v>172</v>
      </c>
      <c r="E121" s="212" t="s">
        <v>857</v>
      </c>
      <c r="F121" s="213" t="s">
        <v>858</v>
      </c>
      <c r="G121" s="214" t="s">
        <v>265</v>
      </c>
      <c r="H121" s="215">
        <v>1</v>
      </c>
      <c r="I121" s="216"/>
      <c r="J121" s="217">
        <f>ROUND(I121*H121,2)</f>
        <v>0</v>
      </c>
      <c r="K121" s="213" t="s">
        <v>19</v>
      </c>
      <c r="L121" s="43"/>
      <c r="M121" s="218" t="s">
        <v>19</v>
      </c>
      <c r="N121" s="219" t="s">
        <v>43</v>
      </c>
      <c r="O121" s="83"/>
      <c r="P121" s="220">
        <f>O121*H121</f>
        <v>0</v>
      </c>
      <c r="Q121" s="220">
        <v>8.0000000000000007E-05</v>
      </c>
      <c r="R121" s="220">
        <f>Q121*H121</f>
        <v>8.0000000000000007E-05</v>
      </c>
      <c r="S121" s="220">
        <v>0.024930000000000001</v>
      </c>
      <c r="T121" s="221">
        <f>S121*H121</f>
        <v>0.024930000000000001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2" t="s">
        <v>181</v>
      </c>
      <c r="AT121" s="222" t="s">
        <v>172</v>
      </c>
      <c r="AU121" s="222" t="s">
        <v>81</v>
      </c>
      <c r="AY121" s="16" t="s">
        <v>170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6" t="s">
        <v>79</v>
      </c>
      <c r="BK121" s="223">
        <f>ROUND(I121*H121,2)</f>
        <v>0</v>
      </c>
      <c r="BL121" s="16" t="s">
        <v>181</v>
      </c>
      <c r="BM121" s="222" t="s">
        <v>859</v>
      </c>
    </row>
    <row r="122" s="12" customFormat="1" ht="22.8" customHeight="1">
      <c r="A122" s="12"/>
      <c r="B122" s="195"/>
      <c r="C122" s="196"/>
      <c r="D122" s="197" t="s">
        <v>71</v>
      </c>
      <c r="E122" s="209" t="s">
        <v>333</v>
      </c>
      <c r="F122" s="209" t="s">
        <v>334</v>
      </c>
      <c r="G122" s="196"/>
      <c r="H122" s="196"/>
      <c r="I122" s="199"/>
      <c r="J122" s="210">
        <f>BK122</f>
        <v>0</v>
      </c>
      <c r="K122" s="196"/>
      <c r="L122" s="201"/>
      <c r="M122" s="202"/>
      <c r="N122" s="203"/>
      <c r="O122" s="203"/>
      <c r="P122" s="204">
        <f>SUM(P123:P124)</f>
        <v>0</v>
      </c>
      <c r="Q122" s="203"/>
      <c r="R122" s="204">
        <f>SUM(R123:R124)</f>
        <v>0</v>
      </c>
      <c r="S122" s="203"/>
      <c r="T122" s="205">
        <f>SUM(T123:T124)</f>
        <v>0.0050000000000000001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6" t="s">
        <v>81</v>
      </c>
      <c r="AT122" s="207" t="s">
        <v>71</v>
      </c>
      <c r="AU122" s="207" t="s">
        <v>79</v>
      </c>
      <c r="AY122" s="206" t="s">
        <v>170</v>
      </c>
      <c r="BK122" s="208">
        <f>SUM(BK123:BK124)</f>
        <v>0</v>
      </c>
    </row>
    <row r="123" s="2" customFormat="1" ht="24.15" customHeight="1">
      <c r="A123" s="37"/>
      <c r="B123" s="38"/>
      <c r="C123" s="211" t="s">
        <v>8</v>
      </c>
      <c r="D123" s="211" t="s">
        <v>172</v>
      </c>
      <c r="E123" s="212" t="s">
        <v>336</v>
      </c>
      <c r="F123" s="213" t="s">
        <v>337</v>
      </c>
      <c r="G123" s="214" t="s">
        <v>265</v>
      </c>
      <c r="H123" s="215">
        <v>5</v>
      </c>
      <c r="I123" s="216"/>
      <c r="J123" s="217">
        <f>ROUND(I123*H123,2)</f>
        <v>0</v>
      </c>
      <c r="K123" s="213" t="s">
        <v>176</v>
      </c>
      <c r="L123" s="43"/>
      <c r="M123" s="218" t="s">
        <v>19</v>
      </c>
      <c r="N123" s="219" t="s">
        <v>43</v>
      </c>
      <c r="O123" s="83"/>
      <c r="P123" s="220">
        <f>O123*H123</f>
        <v>0</v>
      </c>
      <c r="Q123" s="220">
        <v>0</v>
      </c>
      <c r="R123" s="220">
        <f>Q123*H123</f>
        <v>0</v>
      </c>
      <c r="S123" s="220">
        <v>0.001</v>
      </c>
      <c r="T123" s="221">
        <f>S123*H123</f>
        <v>0.0050000000000000001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2" t="s">
        <v>181</v>
      </c>
      <c r="AT123" s="222" t="s">
        <v>172</v>
      </c>
      <c r="AU123" s="222" t="s">
        <v>81</v>
      </c>
      <c r="AY123" s="16" t="s">
        <v>170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6" t="s">
        <v>79</v>
      </c>
      <c r="BK123" s="223">
        <f>ROUND(I123*H123,2)</f>
        <v>0</v>
      </c>
      <c r="BL123" s="16" t="s">
        <v>181</v>
      </c>
      <c r="BM123" s="222" t="s">
        <v>860</v>
      </c>
    </row>
    <row r="124" s="2" customFormat="1">
      <c r="A124" s="37"/>
      <c r="B124" s="38"/>
      <c r="C124" s="39"/>
      <c r="D124" s="224" t="s">
        <v>179</v>
      </c>
      <c r="E124" s="39"/>
      <c r="F124" s="225" t="s">
        <v>339</v>
      </c>
      <c r="G124" s="39"/>
      <c r="H124" s="39"/>
      <c r="I124" s="226"/>
      <c r="J124" s="39"/>
      <c r="K124" s="39"/>
      <c r="L124" s="43"/>
      <c r="M124" s="227"/>
      <c r="N124" s="228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179</v>
      </c>
      <c r="AU124" s="16" t="s">
        <v>81</v>
      </c>
    </row>
    <row r="125" s="12" customFormat="1" ht="22.8" customHeight="1">
      <c r="A125" s="12"/>
      <c r="B125" s="195"/>
      <c r="C125" s="196"/>
      <c r="D125" s="197" t="s">
        <v>71</v>
      </c>
      <c r="E125" s="209" t="s">
        <v>340</v>
      </c>
      <c r="F125" s="209" t="s">
        <v>341</v>
      </c>
      <c r="G125" s="196"/>
      <c r="H125" s="196"/>
      <c r="I125" s="199"/>
      <c r="J125" s="210">
        <f>BK125</f>
        <v>0</v>
      </c>
      <c r="K125" s="196"/>
      <c r="L125" s="201"/>
      <c r="M125" s="202"/>
      <c r="N125" s="203"/>
      <c r="O125" s="203"/>
      <c r="P125" s="204">
        <f>SUM(P126:P127)</f>
        <v>0</v>
      </c>
      <c r="Q125" s="203"/>
      <c r="R125" s="204">
        <f>SUM(R126:R127)</f>
        <v>0</v>
      </c>
      <c r="S125" s="203"/>
      <c r="T125" s="205">
        <f>SUM(T126:T127)</f>
        <v>0.001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6" t="s">
        <v>81</v>
      </c>
      <c r="AT125" s="207" t="s">
        <v>71</v>
      </c>
      <c r="AU125" s="207" t="s">
        <v>79</v>
      </c>
      <c r="AY125" s="206" t="s">
        <v>170</v>
      </c>
      <c r="BK125" s="208">
        <f>SUM(BK126:BK127)</f>
        <v>0</v>
      </c>
    </row>
    <row r="126" s="2" customFormat="1" ht="16.5" customHeight="1">
      <c r="A126" s="37"/>
      <c r="B126" s="38"/>
      <c r="C126" s="211" t="s">
        <v>245</v>
      </c>
      <c r="D126" s="211" t="s">
        <v>172</v>
      </c>
      <c r="E126" s="212" t="s">
        <v>343</v>
      </c>
      <c r="F126" s="213" t="s">
        <v>344</v>
      </c>
      <c r="G126" s="214" t="s">
        <v>265</v>
      </c>
      <c r="H126" s="215">
        <v>5</v>
      </c>
      <c r="I126" s="216"/>
      <c r="J126" s="217">
        <f>ROUND(I126*H126,2)</f>
        <v>0</v>
      </c>
      <c r="K126" s="213" t="s">
        <v>176</v>
      </c>
      <c r="L126" s="43"/>
      <c r="M126" s="218" t="s">
        <v>19</v>
      </c>
      <c r="N126" s="219" t="s">
        <v>43</v>
      </c>
      <c r="O126" s="83"/>
      <c r="P126" s="220">
        <f>O126*H126</f>
        <v>0</v>
      </c>
      <c r="Q126" s="220">
        <v>0</v>
      </c>
      <c r="R126" s="220">
        <f>Q126*H126</f>
        <v>0</v>
      </c>
      <c r="S126" s="220">
        <v>0.00020000000000000001</v>
      </c>
      <c r="T126" s="221">
        <f>S126*H126</f>
        <v>0.001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2" t="s">
        <v>181</v>
      </c>
      <c r="AT126" s="222" t="s">
        <v>172</v>
      </c>
      <c r="AU126" s="222" t="s">
        <v>81</v>
      </c>
      <c r="AY126" s="16" t="s">
        <v>170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79</v>
      </c>
      <c r="BK126" s="223">
        <f>ROUND(I126*H126,2)</f>
        <v>0</v>
      </c>
      <c r="BL126" s="16" t="s">
        <v>181</v>
      </c>
      <c r="BM126" s="222" t="s">
        <v>861</v>
      </c>
    </row>
    <row r="127" s="2" customFormat="1">
      <c r="A127" s="37"/>
      <c r="B127" s="38"/>
      <c r="C127" s="39"/>
      <c r="D127" s="224" t="s">
        <v>179</v>
      </c>
      <c r="E127" s="39"/>
      <c r="F127" s="225" t="s">
        <v>346</v>
      </c>
      <c r="G127" s="39"/>
      <c r="H127" s="39"/>
      <c r="I127" s="226"/>
      <c r="J127" s="39"/>
      <c r="K127" s="39"/>
      <c r="L127" s="43"/>
      <c r="M127" s="227"/>
      <c r="N127" s="228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179</v>
      </c>
      <c r="AU127" s="16" t="s">
        <v>81</v>
      </c>
    </row>
    <row r="128" s="12" customFormat="1" ht="22.8" customHeight="1">
      <c r="A128" s="12"/>
      <c r="B128" s="195"/>
      <c r="C128" s="196"/>
      <c r="D128" s="197" t="s">
        <v>71</v>
      </c>
      <c r="E128" s="209" t="s">
        <v>862</v>
      </c>
      <c r="F128" s="209" t="s">
        <v>863</v>
      </c>
      <c r="G128" s="196"/>
      <c r="H128" s="196"/>
      <c r="I128" s="199"/>
      <c r="J128" s="210">
        <f>BK128</f>
        <v>0</v>
      </c>
      <c r="K128" s="196"/>
      <c r="L128" s="201"/>
      <c r="M128" s="202"/>
      <c r="N128" s="203"/>
      <c r="O128" s="203"/>
      <c r="P128" s="204">
        <f>SUM(P129:P132)</f>
        <v>0</v>
      </c>
      <c r="Q128" s="203"/>
      <c r="R128" s="204">
        <f>SUM(R129:R132)</f>
        <v>0</v>
      </c>
      <c r="S128" s="203"/>
      <c r="T128" s="205">
        <f>SUM(T129:T132)</f>
        <v>0.71461449999999993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6" t="s">
        <v>81</v>
      </c>
      <c r="AT128" s="207" t="s">
        <v>71</v>
      </c>
      <c r="AU128" s="207" t="s">
        <v>79</v>
      </c>
      <c r="AY128" s="206" t="s">
        <v>170</v>
      </c>
      <c r="BK128" s="208">
        <f>SUM(BK129:BK132)</f>
        <v>0</v>
      </c>
    </row>
    <row r="129" s="2" customFormat="1" ht="24.15" customHeight="1">
      <c r="A129" s="37"/>
      <c r="B129" s="38"/>
      <c r="C129" s="211" t="s">
        <v>250</v>
      </c>
      <c r="D129" s="211" t="s">
        <v>172</v>
      </c>
      <c r="E129" s="212" t="s">
        <v>864</v>
      </c>
      <c r="F129" s="213" t="s">
        <v>865</v>
      </c>
      <c r="G129" s="214" t="s">
        <v>224</v>
      </c>
      <c r="H129" s="215">
        <v>9.3900000000000006</v>
      </c>
      <c r="I129" s="216"/>
      <c r="J129" s="217">
        <f>ROUND(I129*H129,2)</f>
        <v>0</v>
      </c>
      <c r="K129" s="213" t="s">
        <v>176</v>
      </c>
      <c r="L129" s="43"/>
      <c r="M129" s="218" t="s">
        <v>19</v>
      </c>
      <c r="N129" s="219" t="s">
        <v>43</v>
      </c>
      <c r="O129" s="83"/>
      <c r="P129" s="220">
        <f>O129*H129</f>
        <v>0</v>
      </c>
      <c r="Q129" s="220">
        <v>0</v>
      </c>
      <c r="R129" s="220">
        <f>Q129*H129</f>
        <v>0</v>
      </c>
      <c r="S129" s="220">
        <v>0.03175</v>
      </c>
      <c r="T129" s="221">
        <f>S129*H129</f>
        <v>0.29813250000000002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2" t="s">
        <v>181</v>
      </c>
      <c r="AT129" s="222" t="s">
        <v>172</v>
      </c>
      <c r="AU129" s="222" t="s">
        <v>81</v>
      </c>
      <c r="AY129" s="16" t="s">
        <v>170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6" t="s">
        <v>79</v>
      </c>
      <c r="BK129" s="223">
        <f>ROUND(I129*H129,2)</f>
        <v>0</v>
      </c>
      <c r="BL129" s="16" t="s">
        <v>181</v>
      </c>
      <c r="BM129" s="222" t="s">
        <v>866</v>
      </c>
    </row>
    <row r="130" s="2" customFormat="1">
      <c r="A130" s="37"/>
      <c r="B130" s="38"/>
      <c r="C130" s="39"/>
      <c r="D130" s="224" t="s">
        <v>179</v>
      </c>
      <c r="E130" s="39"/>
      <c r="F130" s="225" t="s">
        <v>867</v>
      </c>
      <c r="G130" s="39"/>
      <c r="H130" s="39"/>
      <c r="I130" s="226"/>
      <c r="J130" s="39"/>
      <c r="K130" s="39"/>
      <c r="L130" s="43"/>
      <c r="M130" s="227"/>
      <c r="N130" s="228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179</v>
      </c>
      <c r="AU130" s="16" t="s">
        <v>81</v>
      </c>
    </row>
    <row r="131" s="2" customFormat="1" ht="24.15" customHeight="1">
      <c r="A131" s="37"/>
      <c r="B131" s="38"/>
      <c r="C131" s="211" t="s">
        <v>255</v>
      </c>
      <c r="D131" s="211" t="s">
        <v>172</v>
      </c>
      <c r="E131" s="212" t="s">
        <v>868</v>
      </c>
      <c r="F131" s="213" t="s">
        <v>869</v>
      </c>
      <c r="G131" s="214" t="s">
        <v>224</v>
      </c>
      <c r="H131" s="215">
        <v>24.199999999999999</v>
      </c>
      <c r="I131" s="216"/>
      <c r="J131" s="217">
        <f>ROUND(I131*H131,2)</f>
        <v>0</v>
      </c>
      <c r="K131" s="213" t="s">
        <v>176</v>
      </c>
      <c r="L131" s="43"/>
      <c r="M131" s="218" t="s">
        <v>19</v>
      </c>
      <c r="N131" s="219" t="s">
        <v>43</v>
      </c>
      <c r="O131" s="83"/>
      <c r="P131" s="220">
        <f>O131*H131</f>
        <v>0</v>
      </c>
      <c r="Q131" s="220">
        <v>0</v>
      </c>
      <c r="R131" s="220">
        <f>Q131*H131</f>
        <v>0</v>
      </c>
      <c r="S131" s="220">
        <v>0.01721</v>
      </c>
      <c r="T131" s="221">
        <f>S131*H131</f>
        <v>0.41648199999999996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2" t="s">
        <v>181</v>
      </c>
      <c r="AT131" s="222" t="s">
        <v>172</v>
      </c>
      <c r="AU131" s="222" t="s">
        <v>81</v>
      </c>
      <c r="AY131" s="16" t="s">
        <v>170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6" t="s">
        <v>79</v>
      </c>
      <c r="BK131" s="223">
        <f>ROUND(I131*H131,2)</f>
        <v>0</v>
      </c>
      <c r="BL131" s="16" t="s">
        <v>181</v>
      </c>
      <c r="BM131" s="222" t="s">
        <v>870</v>
      </c>
    </row>
    <row r="132" s="2" customFormat="1">
      <c r="A132" s="37"/>
      <c r="B132" s="38"/>
      <c r="C132" s="39"/>
      <c r="D132" s="224" t="s">
        <v>179</v>
      </c>
      <c r="E132" s="39"/>
      <c r="F132" s="225" t="s">
        <v>871</v>
      </c>
      <c r="G132" s="39"/>
      <c r="H132" s="39"/>
      <c r="I132" s="226"/>
      <c r="J132" s="39"/>
      <c r="K132" s="39"/>
      <c r="L132" s="43"/>
      <c r="M132" s="227"/>
      <c r="N132" s="228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179</v>
      </c>
      <c r="AU132" s="16" t="s">
        <v>81</v>
      </c>
    </row>
    <row r="133" s="12" customFormat="1" ht="22.8" customHeight="1">
      <c r="A133" s="12"/>
      <c r="B133" s="195"/>
      <c r="C133" s="196"/>
      <c r="D133" s="197" t="s">
        <v>71</v>
      </c>
      <c r="E133" s="209" t="s">
        <v>354</v>
      </c>
      <c r="F133" s="209" t="s">
        <v>355</v>
      </c>
      <c r="G133" s="196"/>
      <c r="H133" s="196"/>
      <c r="I133" s="199"/>
      <c r="J133" s="210">
        <f>BK133</f>
        <v>0</v>
      </c>
      <c r="K133" s="196"/>
      <c r="L133" s="201"/>
      <c r="M133" s="202"/>
      <c r="N133" s="203"/>
      <c r="O133" s="203"/>
      <c r="P133" s="204">
        <f>SUM(P134:P139)</f>
        <v>0</v>
      </c>
      <c r="Q133" s="203"/>
      <c r="R133" s="204">
        <f>SUM(R134:R139)</f>
        <v>0</v>
      </c>
      <c r="S133" s="203"/>
      <c r="T133" s="205">
        <f>SUM(T134:T139)</f>
        <v>0.97977599999999998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6" t="s">
        <v>81</v>
      </c>
      <c r="AT133" s="207" t="s">
        <v>71</v>
      </c>
      <c r="AU133" s="207" t="s">
        <v>79</v>
      </c>
      <c r="AY133" s="206" t="s">
        <v>170</v>
      </c>
      <c r="BK133" s="208">
        <f>SUM(BK134:BK139)</f>
        <v>0</v>
      </c>
    </row>
    <row r="134" s="2" customFormat="1" ht="16.5" customHeight="1">
      <c r="A134" s="37"/>
      <c r="B134" s="38"/>
      <c r="C134" s="211" t="s">
        <v>181</v>
      </c>
      <c r="D134" s="211" t="s">
        <v>172</v>
      </c>
      <c r="E134" s="212" t="s">
        <v>872</v>
      </c>
      <c r="F134" s="213" t="s">
        <v>873</v>
      </c>
      <c r="G134" s="214" t="s">
        <v>224</v>
      </c>
      <c r="H134" s="215">
        <v>19.84</v>
      </c>
      <c r="I134" s="216"/>
      <c r="J134" s="217">
        <f>ROUND(I134*H134,2)</f>
        <v>0</v>
      </c>
      <c r="K134" s="213" t="s">
        <v>176</v>
      </c>
      <c r="L134" s="43"/>
      <c r="M134" s="218" t="s">
        <v>19</v>
      </c>
      <c r="N134" s="219" t="s">
        <v>43</v>
      </c>
      <c r="O134" s="83"/>
      <c r="P134" s="220">
        <f>O134*H134</f>
        <v>0</v>
      </c>
      <c r="Q134" s="220">
        <v>0</v>
      </c>
      <c r="R134" s="220">
        <f>Q134*H134</f>
        <v>0</v>
      </c>
      <c r="S134" s="220">
        <v>0.024649999999999998</v>
      </c>
      <c r="T134" s="221">
        <f>S134*H134</f>
        <v>0.48905599999999994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2" t="s">
        <v>181</v>
      </c>
      <c r="AT134" s="222" t="s">
        <v>172</v>
      </c>
      <c r="AU134" s="222" t="s">
        <v>81</v>
      </c>
      <c r="AY134" s="16" t="s">
        <v>170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6" t="s">
        <v>79</v>
      </c>
      <c r="BK134" s="223">
        <f>ROUND(I134*H134,2)</f>
        <v>0</v>
      </c>
      <c r="BL134" s="16" t="s">
        <v>181</v>
      </c>
      <c r="BM134" s="222" t="s">
        <v>874</v>
      </c>
    </row>
    <row r="135" s="2" customFormat="1">
      <c r="A135" s="37"/>
      <c r="B135" s="38"/>
      <c r="C135" s="39"/>
      <c r="D135" s="224" t="s">
        <v>179</v>
      </c>
      <c r="E135" s="39"/>
      <c r="F135" s="225" t="s">
        <v>875</v>
      </c>
      <c r="G135" s="39"/>
      <c r="H135" s="39"/>
      <c r="I135" s="226"/>
      <c r="J135" s="39"/>
      <c r="K135" s="39"/>
      <c r="L135" s="43"/>
      <c r="M135" s="227"/>
      <c r="N135" s="228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179</v>
      </c>
      <c r="AU135" s="16" t="s">
        <v>81</v>
      </c>
    </row>
    <row r="136" s="2" customFormat="1" ht="16.5" customHeight="1">
      <c r="A136" s="37"/>
      <c r="B136" s="38"/>
      <c r="C136" s="211" t="s">
        <v>206</v>
      </c>
      <c r="D136" s="211" t="s">
        <v>172</v>
      </c>
      <c r="E136" s="212" t="s">
        <v>876</v>
      </c>
      <c r="F136" s="213" t="s">
        <v>877</v>
      </c>
      <c r="G136" s="214" t="s">
        <v>224</v>
      </c>
      <c r="H136" s="215">
        <v>19.84</v>
      </c>
      <c r="I136" s="216"/>
      <c r="J136" s="217">
        <f>ROUND(I136*H136,2)</f>
        <v>0</v>
      </c>
      <c r="K136" s="213" t="s">
        <v>176</v>
      </c>
      <c r="L136" s="43"/>
      <c r="M136" s="218" t="s">
        <v>19</v>
      </c>
      <c r="N136" s="219" t="s">
        <v>43</v>
      </c>
      <c r="O136" s="83"/>
      <c r="P136" s="220">
        <f>O136*H136</f>
        <v>0</v>
      </c>
      <c r="Q136" s="220">
        <v>0</v>
      </c>
      <c r="R136" s="220">
        <f>Q136*H136</f>
        <v>0</v>
      </c>
      <c r="S136" s="220">
        <v>0.0080000000000000002</v>
      </c>
      <c r="T136" s="221">
        <f>S136*H136</f>
        <v>0.15872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2" t="s">
        <v>181</v>
      </c>
      <c r="AT136" s="222" t="s">
        <v>172</v>
      </c>
      <c r="AU136" s="222" t="s">
        <v>81</v>
      </c>
      <c r="AY136" s="16" t="s">
        <v>170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6" t="s">
        <v>79</v>
      </c>
      <c r="BK136" s="223">
        <f>ROUND(I136*H136,2)</f>
        <v>0</v>
      </c>
      <c r="BL136" s="16" t="s">
        <v>181</v>
      </c>
      <c r="BM136" s="222" t="s">
        <v>878</v>
      </c>
    </row>
    <row r="137" s="2" customFormat="1">
      <c r="A137" s="37"/>
      <c r="B137" s="38"/>
      <c r="C137" s="39"/>
      <c r="D137" s="224" t="s">
        <v>179</v>
      </c>
      <c r="E137" s="39"/>
      <c r="F137" s="225" t="s">
        <v>879</v>
      </c>
      <c r="G137" s="39"/>
      <c r="H137" s="39"/>
      <c r="I137" s="226"/>
      <c r="J137" s="39"/>
      <c r="K137" s="39"/>
      <c r="L137" s="43"/>
      <c r="M137" s="227"/>
      <c r="N137" s="228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179</v>
      </c>
      <c r="AU137" s="16" t="s">
        <v>81</v>
      </c>
    </row>
    <row r="138" s="2" customFormat="1" ht="24.15" customHeight="1">
      <c r="A138" s="37"/>
      <c r="B138" s="38"/>
      <c r="C138" s="211" t="s">
        <v>274</v>
      </c>
      <c r="D138" s="211" t="s">
        <v>172</v>
      </c>
      <c r="E138" s="212" t="s">
        <v>880</v>
      </c>
      <c r="F138" s="213" t="s">
        <v>881</v>
      </c>
      <c r="G138" s="214" t="s">
        <v>265</v>
      </c>
      <c r="H138" s="215">
        <v>2</v>
      </c>
      <c r="I138" s="216"/>
      <c r="J138" s="217">
        <f>ROUND(I138*H138,2)</f>
        <v>0</v>
      </c>
      <c r="K138" s="213" t="s">
        <v>176</v>
      </c>
      <c r="L138" s="43"/>
      <c r="M138" s="218" t="s">
        <v>19</v>
      </c>
      <c r="N138" s="219" t="s">
        <v>43</v>
      </c>
      <c r="O138" s="83"/>
      <c r="P138" s="220">
        <f>O138*H138</f>
        <v>0</v>
      </c>
      <c r="Q138" s="220">
        <v>0</v>
      </c>
      <c r="R138" s="220">
        <f>Q138*H138</f>
        <v>0</v>
      </c>
      <c r="S138" s="220">
        <v>0.16600000000000001</v>
      </c>
      <c r="T138" s="221">
        <f>S138*H138</f>
        <v>0.33200000000000002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2" t="s">
        <v>181</v>
      </c>
      <c r="AT138" s="222" t="s">
        <v>172</v>
      </c>
      <c r="AU138" s="222" t="s">
        <v>81</v>
      </c>
      <c r="AY138" s="16" t="s">
        <v>170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6" t="s">
        <v>79</v>
      </c>
      <c r="BK138" s="223">
        <f>ROUND(I138*H138,2)</f>
        <v>0</v>
      </c>
      <c r="BL138" s="16" t="s">
        <v>181</v>
      </c>
      <c r="BM138" s="222" t="s">
        <v>882</v>
      </c>
    </row>
    <row r="139" s="2" customFormat="1">
      <c r="A139" s="37"/>
      <c r="B139" s="38"/>
      <c r="C139" s="39"/>
      <c r="D139" s="224" t="s">
        <v>179</v>
      </c>
      <c r="E139" s="39"/>
      <c r="F139" s="225" t="s">
        <v>883</v>
      </c>
      <c r="G139" s="39"/>
      <c r="H139" s="39"/>
      <c r="I139" s="226"/>
      <c r="J139" s="39"/>
      <c r="K139" s="39"/>
      <c r="L139" s="43"/>
      <c r="M139" s="227"/>
      <c r="N139" s="228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179</v>
      </c>
      <c r="AU139" s="16" t="s">
        <v>81</v>
      </c>
    </row>
    <row r="140" s="12" customFormat="1" ht="22.8" customHeight="1">
      <c r="A140" s="12"/>
      <c r="B140" s="195"/>
      <c r="C140" s="196"/>
      <c r="D140" s="197" t="s">
        <v>71</v>
      </c>
      <c r="E140" s="209" t="s">
        <v>408</v>
      </c>
      <c r="F140" s="209" t="s">
        <v>409</v>
      </c>
      <c r="G140" s="196"/>
      <c r="H140" s="196"/>
      <c r="I140" s="199"/>
      <c r="J140" s="210">
        <f>BK140</f>
        <v>0</v>
      </c>
      <c r="K140" s="196"/>
      <c r="L140" s="201"/>
      <c r="M140" s="202"/>
      <c r="N140" s="203"/>
      <c r="O140" s="203"/>
      <c r="P140" s="204">
        <f>SUM(P141:P144)</f>
        <v>0</v>
      </c>
      <c r="Q140" s="203"/>
      <c r="R140" s="204">
        <f>SUM(R141:R144)</f>
        <v>0.12861300000000001</v>
      </c>
      <c r="S140" s="203"/>
      <c r="T140" s="205">
        <f>SUM(T141:T144)</f>
        <v>0.039870030000000001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6" t="s">
        <v>81</v>
      </c>
      <c r="AT140" s="207" t="s">
        <v>71</v>
      </c>
      <c r="AU140" s="207" t="s">
        <v>79</v>
      </c>
      <c r="AY140" s="206" t="s">
        <v>170</v>
      </c>
      <c r="BK140" s="208">
        <f>SUM(BK141:BK144)</f>
        <v>0</v>
      </c>
    </row>
    <row r="141" s="2" customFormat="1" ht="16.5" customHeight="1">
      <c r="A141" s="37"/>
      <c r="B141" s="38"/>
      <c r="C141" s="211" t="s">
        <v>279</v>
      </c>
      <c r="D141" s="211" t="s">
        <v>172</v>
      </c>
      <c r="E141" s="212" t="s">
        <v>411</v>
      </c>
      <c r="F141" s="213" t="s">
        <v>412</v>
      </c>
      <c r="G141" s="214" t="s">
        <v>224</v>
      </c>
      <c r="H141" s="215">
        <v>128.613</v>
      </c>
      <c r="I141" s="216"/>
      <c r="J141" s="217">
        <f>ROUND(I141*H141,2)</f>
        <v>0</v>
      </c>
      <c r="K141" s="213" t="s">
        <v>176</v>
      </c>
      <c r="L141" s="43"/>
      <c r="M141" s="218" t="s">
        <v>19</v>
      </c>
      <c r="N141" s="219" t="s">
        <v>43</v>
      </c>
      <c r="O141" s="83"/>
      <c r="P141" s="220">
        <f>O141*H141</f>
        <v>0</v>
      </c>
      <c r="Q141" s="220">
        <v>0.001</v>
      </c>
      <c r="R141" s="220">
        <f>Q141*H141</f>
        <v>0.12861300000000001</v>
      </c>
      <c r="S141" s="220">
        <v>0.00031</v>
      </c>
      <c r="T141" s="221">
        <f>S141*H141</f>
        <v>0.039870030000000001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2" t="s">
        <v>181</v>
      </c>
      <c r="AT141" s="222" t="s">
        <v>172</v>
      </c>
      <c r="AU141" s="222" t="s">
        <v>81</v>
      </c>
      <c r="AY141" s="16" t="s">
        <v>170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6" t="s">
        <v>79</v>
      </c>
      <c r="BK141" s="223">
        <f>ROUND(I141*H141,2)</f>
        <v>0</v>
      </c>
      <c r="BL141" s="16" t="s">
        <v>181</v>
      </c>
      <c r="BM141" s="222" t="s">
        <v>884</v>
      </c>
    </row>
    <row r="142" s="2" customFormat="1">
      <c r="A142" s="37"/>
      <c r="B142" s="38"/>
      <c r="C142" s="39"/>
      <c r="D142" s="224" t="s">
        <v>179</v>
      </c>
      <c r="E142" s="39"/>
      <c r="F142" s="225" t="s">
        <v>414</v>
      </c>
      <c r="G142" s="39"/>
      <c r="H142" s="39"/>
      <c r="I142" s="226"/>
      <c r="J142" s="39"/>
      <c r="K142" s="39"/>
      <c r="L142" s="43"/>
      <c r="M142" s="227"/>
      <c r="N142" s="228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179</v>
      </c>
      <c r="AU142" s="16" t="s">
        <v>81</v>
      </c>
    </row>
    <row r="143" s="2" customFormat="1" ht="16.5" customHeight="1">
      <c r="A143" s="37"/>
      <c r="B143" s="38"/>
      <c r="C143" s="211" t="s">
        <v>284</v>
      </c>
      <c r="D143" s="211" t="s">
        <v>172</v>
      </c>
      <c r="E143" s="212" t="s">
        <v>416</v>
      </c>
      <c r="F143" s="213" t="s">
        <v>417</v>
      </c>
      <c r="G143" s="214" t="s">
        <v>224</v>
      </c>
      <c r="H143" s="215">
        <v>128.613</v>
      </c>
      <c r="I143" s="216"/>
      <c r="J143" s="217">
        <f>ROUND(I143*H143,2)</f>
        <v>0</v>
      </c>
      <c r="K143" s="213" t="s">
        <v>176</v>
      </c>
      <c r="L143" s="43"/>
      <c r="M143" s="218" t="s">
        <v>19</v>
      </c>
      <c r="N143" s="219" t="s">
        <v>43</v>
      </c>
      <c r="O143" s="83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2" t="s">
        <v>181</v>
      </c>
      <c r="AT143" s="222" t="s">
        <v>172</v>
      </c>
      <c r="AU143" s="222" t="s">
        <v>81</v>
      </c>
      <c r="AY143" s="16" t="s">
        <v>170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6" t="s">
        <v>79</v>
      </c>
      <c r="BK143" s="223">
        <f>ROUND(I143*H143,2)</f>
        <v>0</v>
      </c>
      <c r="BL143" s="16" t="s">
        <v>181</v>
      </c>
      <c r="BM143" s="222" t="s">
        <v>885</v>
      </c>
    </row>
    <row r="144" s="2" customFormat="1">
      <c r="A144" s="37"/>
      <c r="B144" s="38"/>
      <c r="C144" s="39"/>
      <c r="D144" s="224" t="s">
        <v>179</v>
      </c>
      <c r="E144" s="39"/>
      <c r="F144" s="225" t="s">
        <v>419</v>
      </c>
      <c r="G144" s="39"/>
      <c r="H144" s="39"/>
      <c r="I144" s="226"/>
      <c r="J144" s="39"/>
      <c r="K144" s="39"/>
      <c r="L144" s="43"/>
      <c r="M144" s="229"/>
      <c r="N144" s="230"/>
      <c r="O144" s="231"/>
      <c r="P144" s="231"/>
      <c r="Q144" s="231"/>
      <c r="R144" s="231"/>
      <c r="S144" s="231"/>
      <c r="T144" s="232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179</v>
      </c>
      <c r="AU144" s="16" t="s">
        <v>81</v>
      </c>
    </row>
    <row r="145" s="2" customFormat="1" ht="6.96" customHeight="1">
      <c r="A145" s="37"/>
      <c r="B145" s="58"/>
      <c r="C145" s="59"/>
      <c r="D145" s="59"/>
      <c r="E145" s="59"/>
      <c r="F145" s="59"/>
      <c r="G145" s="59"/>
      <c r="H145" s="59"/>
      <c r="I145" s="59"/>
      <c r="J145" s="59"/>
      <c r="K145" s="59"/>
      <c r="L145" s="43"/>
      <c r="M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</sheetData>
  <sheetProtection sheet="1" autoFilter="0" formatColumns="0" formatRows="0" objects="1" scenarios="1" spinCount="100000" saltValue="V1MFdQdByutvgL8sxdmizPdN/kJB6b5C6gaxZLV377YXX+/wiUQXqzr4UjKuy/ee+EP7S8uVGY/yGjnyDYR1UA==" hashValue="ygETj2rLoY6NkmPPGSt0Enbdz07SWIAHE+eA+rLlWxyE5fEz9YJrNJKUz2Uiob3KDdIDyo7Ur9LDWyBXixQNOg==" algorithmName="SHA-512" password="CC35"/>
  <autoFilter ref="C94:K14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4_01/997013151"/>
    <hyperlink ref="F101" r:id="rId2" display="https://podminky.urs.cz/item/CS_URS_2024_01/997013501"/>
    <hyperlink ref="F103" r:id="rId3" display="https://podminky.urs.cz/item/CS_URS_2024_01/997013509"/>
    <hyperlink ref="F105" r:id="rId4" display="https://podminky.urs.cz/item/CS_URS_2024_01/997013631"/>
    <hyperlink ref="F107" r:id="rId5" display="https://podminky.urs.cz/item/CS_URS_2024_01/997013811"/>
    <hyperlink ref="F109" r:id="rId6" display="https://podminky.urs.cz/item/CS_URS_2024_01/997013812"/>
    <hyperlink ref="F113" r:id="rId7" display="https://podminky.urs.cz/item/CS_URS_2024_01/725310823"/>
    <hyperlink ref="F115" r:id="rId8" display="https://podminky.urs.cz/item/CS_URS_2024_01/725820801"/>
    <hyperlink ref="F117" r:id="rId9" display="https://podminky.urs.cz/item/CS_URS_2024_01/725850800"/>
    <hyperlink ref="F119" r:id="rId10" display="https://podminky.urs.cz/item/CS_URS_2024_01/725860811"/>
    <hyperlink ref="F124" r:id="rId11" display="https://podminky.urs.cz/item/CS_URS_2024_01/741371845"/>
    <hyperlink ref="F127" r:id="rId12" display="https://podminky.urs.cz/item/CS_URS_2024_01/742210821"/>
    <hyperlink ref="F130" r:id="rId13" display="https://podminky.urs.cz/item/CS_URS_2024_01/763111811"/>
    <hyperlink ref="F132" r:id="rId14" display="https://podminky.urs.cz/item/CS_URS_2024_01/763131821"/>
    <hyperlink ref="F135" r:id="rId15" display="https://podminky.urs.cz/item/CS_URS_2024_01/766411812"/>
    <hyperlink ref="F137" r:id="rId16" display="https://podminky.urs.cz/item/CS_URS_2024_01/766411822"/>
    <hyperlink ref="F139" r:id="rId17" display="https://podminky.urs.cz/item/CS_URS_2024_01/766812830"/>
    <hyperlink ref="F142" r:id="rId18" display="https://podminky.urs.cz/item/CS_URS_2024_01/784121003"/>
    <hyperlink ref="F144" r:id="rId19" display="https://podminky.urs.cz/item/CS_URS_2024_01/78412101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0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81</v>
      </c>
    </row>
    <row r="4" s="1" customFormat="1" ht="24.96" customHeight="1">
      <c r="B4" s="19"/>
      <c r="D4" s="139" t="s">
        <v>126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RECEPCE, SPOLEČENSKÝ SÁL A DENNÍ MÍSTNOST</v>
      </c>
      <c r="F7" s="141"/>
      <c r="G7" s="141"/>
      <c r="H7" s="141"/>
      <c r="L7" s="19"/>
    </row>
    <row r="8" s="1" customFormat="1" ht="12" customHeight="1">
      <c r="B8" s="19"/>
      <c r="D8" s="141" t="s">
        <v>127</v>
      </c>
      <c r="L8" s="19"/>
    </row>
    <row r="9" s="2" customFormat="1" ht="16.5" customHeight="1">
      <c r="A9" s="37"/>
      <c r="B9" s="43"/>
      <c r="C9" s="37"/>
      <c r="D9" s="37"/>
      <c r="E9" s="142" t="s">
        <v>822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129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886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17. 6. 2024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1" t="s">
        <v>28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28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">
        <v>19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41" t="s">
        <v>28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34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35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36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71.25" customHeight="1">
      <c r="A29" s="146"/>
      <c r="B29" s="147"/>
      <c r="C29" s="146"/>
      <c r="D29" s="146"/>
      <c r="E29" s="148" t="s">
        <v>131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38</v>
      </c>
      <c r="E32" s="37"/>
      <c r="F32" s="37"/>
      <c r="G32" s="37"/>
      <c r="H32" s="37"/>
      <c r="I32" s="37"/>
      <c r="J32" s="152">
        <f>ROUND(J93,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40</v>
      </c>
      <c r="G34" s="37"/>
      <c r="H34" s="37"/>
      <c r="I34" s="153" t="s">
        <v>39</v>
      </c>
      <c r="J34" s="153" t="s">
        <v>41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42</v>
      </c>
      <c r="E35" s="141" t="s">
        <v>43</v>
      </c>
      <c r="F35" s="155">
        <f>ROUND((SUM(BE93:BE139)),  2)</f>
        <v>0</v>
      </c>
      <c r="G35" s="37"/>
      <c r="H35" s="37"/>
      <c r="I35" s="156">
        <v>0.20999999999999999</v>
      </c>
      <c r="J35" s="155">
        <f>ROUND(((SUM(BE93:BE139))*I35),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44</v>
      </c>
      <c r="F36" s="155">
        <f>ROUND((SUM(BF93:BF139)),  2)</f>
        <v>0</v>
      </c>
      <c r="G36" s="37"/>
      <c r="H36" s="37"/>
      <c r="I36" s="156">
        <v>0.12</v>
      </c>
      <c r="J36" s="155">
        <f>ROUND(((SUM(BF93:BF139))*I36),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45</v>
      </c>
      <c r="F37" s="155">
        <f>ROUND((SUM(BG93:BG139)),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46</v>
      </c>
      <c r="F38" s="155">
        <f>ROUND((SUM(BH93:BH139)),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47</v>
      </c>
      <c r="F39" s="155">
        <f>ROUND((SUM(BI93:BI139)),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48</v>
      </c>
      <c r="E41" s="159"/>
      <c r="F41" s="159"/>
      <c r="G41" s="160" t="s">
        <v>49</v>
      </c>
      <c r="H41" s="161" t="s">
        <v>50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132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RECEPCE, SPOLEČENSKÝ SÁL A DENNÍ MÍSTNOST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127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822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129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2024-058-03-02 - Stavební úpravy - Denní místnost- nové kce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>Oblastní muzeum Praha - východ</v>
      </c>
      <c r="G56" s="39"/>
      <c r="H56" s="39"/>
      <c r="I56" s="31" t="s">
        <v>23</v>
      </c>
      <c r="J56" s="71" t="str">
        <f>IF(J14="","",J14)</f>
        <v>17. 6. 2024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40.05" customHeight="1">
      <c r="A58" s="37"/>
      <c r="B58" s="38"/>
      <c r="C58" s="31" t="s">
        <v>25</v>
      </c>
      <c r="D58" s="39"/>
      <c r="E58" s="39"/>
      <c r="F58" s="26" t="str">
        <f>E17</f>
        <v>Oblastní muzeum,Masarykovo náměstí 97,Brandýs n.L.</v>
      </c>
      <c r="G58" s="39"/>
      <c r="H58" s="39"/>
      <c r="I58" s="31" t="s">
        <v>31</v>
      </c>
      <c r="J58" s="35" t="str">
        <f>E23</f>
        <v>ing. arch. Jiří Sedláček, Kladská 25, Praha 2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34</v>
      </c>
      <c r="J59" s="35" t="str">
        <f>E26</f>
        <v>Ing. Dana Mlejnková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133</v>
      </c>
      <c r="D61" s="170"/>
      <c r="E61" s="170"/>
      <c r="F61" s="170"/>
      <c r="G61" s="170"/>
      <c r="H61" s="170"/>
      <c r="I61" s="170"/>
      <c r="J61" s="171" t="s">
        <v>134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70</v>
      </c>
      <c r="D63" s="39"/>
      <c r="E63" s="39"/>
      <c r="F63" s="39"/>
      <c r="G63" s="39"/>
      <c r="H63" s="39"/>
      <c r="I63" s="39"/>
      <c r="J63" s="101">
        <f>J93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135</v>
      </c>
    </row>
    <row r="64" s="9" customFormat="1" ht="24.96" customHeight="1">
      <c r="A64" s="9"/>
      <c r="B64" s="173"/>
      <c r="C64" s="174"/>
      <c r="D64" s="175" t="s">
        <v>136</v>
      </c>
      <c r="E64" s="176"/>
      <c r="F64" s="176"/>
      <c r="G64" s="176"/>
      <c r="H64" s="176"/>
      <c r="I64" s="176"/>
      <c r="J64" s="177">
        <f>J94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9"/>
      <c r="C65" s="124"/>
      <c r="D65" s="180" t="s">
        <v>424</v>
      </c>
      <c r="E65" s="181"/>
      <c r="F65" s="181"/>
      <c r="G65" s="181"/>
      <c r="H65" s="181"/>
      <c r="I65" s="181"/>
      <c r="J65" s="182">
        <f>J95</f>
        <v>0</v>
      </c>
      <c r="K65" s="124"/>
      <c r="L65" s="18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9"/>
      <c r="C66" s="124"/>
      <c r="D66" s="180" t="s">
        <v>140</v>
      </c>
      <c r="E66" s="181"/>
      <c r="F66" s="181"/>
      <c r="G66" s="181"/>
      <c r="H66" s="181"/>
      <c r="I66" s="181"/>
      <c r="J66" s="182">
        <f>J100</f>
        <v>0</v>
      </c>
      <c r="K66" s="124"/>
      <c r="L66" s="18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9"/>
      <c r="C67" s="124"/>
      <c r="D67" s="180" t="s">
        <v>428</v>
      </c>
      <c r="E67" s="181"/>
      <c r="F67" s="181"/>
      <c r="G67" s="181"/>
      <c r="H67" s="181"/>
      <c r="I67" s="181"/>
      <c r="J67" s="182">
        <f>J103</f>
        <v>0</v>
      </c>
      <c r="K67" s="124"/>
      <c r="L67" s="18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9"/>
      <c r="C68" s="124"/>
      <c r="D68" s="180" t="s">
        <v>145</v>
      </c>
      <c r="E68" s="181"/>
      <c r="F68" s="181"/>
      <c r="G68" s="181"/>
      <c r="H68" s="181"/>
      <c r="I68" s="181"/>
      <c r="J68" s="182">
        <f>J106</f>
        <v>0</v>
      </c>
      <c r="K68" s="124"/>
      <c r="L68" s="18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3"/>
      <c r="C69" s="174"/>
      <c r="D69" s="175" t="s">
        <v>146</v>
      </c>
      <c r="E69" s="176"/>
      <c r="F69" s="176"/>
      <c r="G69" s="176"/>
      <c r="H69" s="176"/>
      <c r="I69" s="176"/>
      <c r="J69" s="177">
        <f>J109</f>
        <v>0</v>
      </c>
      <c r="K69" s="174"/>
      <c r="L69" s="178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9"/>
      <c r="C70" s="124"/>
      <c r="D70" s="180" t="s">
        <v>153</v>
      </c>
      <c r="E70" s="181"/>
      <c r="F70" s="181"/>
      <c r="G70" s="181"/>
      <c r="H70" s="181"/>
      <c r="I70" s="181"/>
      <c r="J70" s="182">
        <f>J110</f>
        <v>0</v>
      </c>
      <c r="K70" s="124"/>
      <c r="L70" s="18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9"/>
      <c r="C71" s="124"/>
      <c r="D71" s="180" t="s">
        <v>430</v>
      </c>
      <c r="E71" s="181"/>
      <c r="F71" s="181"/>
      <c r="G71" s="181"/>
      <c r="H71" s="181"/>
      <c r="I71" s="181"/>
      <c r="J71" s="182">
        <f>J123</f>
        <v>0</v>
      </c>
      <c r="K71" s="124"/>
      <c r="L71" s="18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58"/>
      <c r="C73" s="59"/>
      <c r="D73" s="59"/>
      <c r="E73" s="59"/>
      <c r="F73" s="59"/>
      <c r="G73" s="59"/>
      <c r="H73" s="59"/>
      <c r="I73" s="59"/>
      <c r="J73" s="59"/>
      <c r="K73" s="5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7" s="2" customFormat="1" ht="6.96" customHeight="1">
      <c r="A77" s="37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4.96" customHeight="1">
      <c r="A78" s="37"/>
      <c r="B78" s="38"/>
      <c r="C78" s="22" t="s">
        <v>155</v>
      </c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16</v>
      </c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168" t="str">
        <f>E7</f>
        <v>RECEPCE, SPOLEČENSKÝ SÁL A DENNÍ MÍSTNOST</v>
      </c>
      <c r="F81" s="31"/>
      <c r="G81" s="31"/>
      <c r="H81" s="31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" customFormat="1" ht="12" customHeight="1">
      <c r="B82" s="20"/>
      <c r="C82" s="31" t="s">
        <v>127</v>
      </c>
      <c r="D82" s="21"/>
      <c r="E82" s="21"/>
      <c r="F82" s="21"/>
      <c r="G82" s="21"/>
      <c r="H82" s="21"/>
      <c r="I82" s="21"/>
      <c r="J82" s="21"/>
      <c r="K82" s="21"/>
      <c r="L82" s="19"/>
    </row>
    <row r="83" s="2" customFormat="1" ht="16.5" customHeight="1">
      <c r="A83" s="37"/>
      <c r="B83" s="38"/>
      <c r="C83" s="39"/>
      <c r="D83" s="39"/>
      <c r="E83" s="168" t="s">
        <v>822</v>
      </c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129</v>
      </c>
      <c r="D84" s="39"/>
      <c r="E84" s="39"/>
      <c r="F84" s="39"/>
      <c r="G84" s="39"/>
      <c r="H84" s="39"/>
      <c r="I84" s="39"/>
      <c r="J84" s="39"/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68" t="str">
        <f>E11</f>
        <v>2024-058-03-02 - Stavební úpravy - Denní místnost- nové kce</v>
      </c>
      <c r="F85" s="39"/>
      <c r="G85" s="39"/>
      <c r="H85" s="39"/>
      <c r="I85" s="39"/>
      <c r="J85" s="39"/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4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21</v>
      </c>
      <c r="D87" s="39"/>
      <c r="E87" s="39"/>
      <c r="F87" s="26" t="str">
        <f>F14</f>
        <v>Oblastní muzeum Praha - východ</v>
      </c>
      <c r="G87" s="39"/>
      <c r="H87" s="39"/>
      <c r="I87" s="31" t="s">
        <v>23</v>
      </c>
      <c r="J87" s="71" t="str">
        <f>IF(J14="","",J14)</f>
        <v>17. 6. 2024</v>
      </c>
      <c r="K87" s="39"/>
      <c r="L87" s="14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4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40.05" customHeight="1">
      <c r="A89" s="37"/>
      <c r="B89" s="38"/>
      <c r="C89" s="31" t="s">
        <v>25</v>
      </c>
      <c r="D89" s="39"/>
      <c r="E89" s="39"/>
      <c r="F89" s="26" t="str">
        <f>E17</f>
        <v>Oblastní muzeum,Masarykovo náměstí 97,Brandýs n.L.</v>
      </c>
      <c r="G89" s="39"/>
      <c r="H89" s="39"/>
      <c r="I89" s="31" t="s">
        <v>31</v>
      </c>
      <c r="J89" s="35" t="str">
        <f>E23</f>
        <v>ing. arch. Jiří Sedláček, Kladská 25, Praha 2</v>
      </c>
      <c r="K89" s="39"/>
      <c r="L89" s="14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29</v>
      </c>
      <c r="D90" s="39"/>
      <c r="E90" s="39"/>
      <c r="F90" s="26" t="str">
        <f>IF(E20="","",E20)</f>
        <v>Vyplň údaj</v>
      </c>
      <c r="G90" s="39"/>
      <c r="H90" s="39"/>
      <c r="I90" s="31" t="s">
        <v>34</v>
      </c>
      <c r="J90" s="35" t="str">
        <f>E26</f>
        <v>Ing. Dana Mlejnková</v>
      </c>
      <c r="K90" s="39"/>
      <c r="L90" s="14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14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11" customFormat="1" ht="29.28" customHeight="1">
      <c r="A92" s="184"/>
      <c r="B92" s="185"/>
      <c r="C92" s="186" t="s">
        <v>156</v>
      </c>
      <c r="D92" s="187" t="s">
        <v>57</v>
      </c>
      <c r="E92" s="187" t="s">
        <v>53</v>
      </c>
      <c r="F92" s="187" t="s">
        <v>54</v>
      </c>
      <c r="G92" s="187" t="s">
        <v>157</v>
      </c>
      <c r="H92" s="187" t="s">
        <v>158</v>
      </c>
      <c r="I92" s="187" t="s">
        <v>159</v>
      </c>
      <c r="J92" s="187" t="s">
        <v>134</v>
      </c>
      <c r="K92" s="188" t="s">
        <v>160</v>
      </c>
      <c r="L92" s="189"/>
      <c r="M92" s="91" t="s">
        <v>19</v>
      </c>
      <c r="N92" s="92" t="s">
        <v>42</v>
      </c>
      <c r="O92" s="92" t="s">
        <v>161</v>
      </c>
      <c r="P92" s="92" t="s">
        <v>162</v>
      </c>
      <c r="Q92" s="92" t="s">
        <v>163</v>
      </c>
      <c r="R92" s="92" t="s">
        <v>164</v>
      </c>
      <c r="S92" s="92" t="s">
        <v>165</v>
      </c>
      <c r="T92" s="93" t="s">
        <v>166</v>
      </c>
      <c r="U92" s="184"/>
      <c r="V92" s="184"/>
      <c r="W92" s="184"/>
      <c r="X92" s="184"/>
      <c r="Y92" s="184"/>
      <c r="Z92" s="184"/>
      <c r="AA92" s="184"/>
      <c r="AB92" s="184"/>
      <c r="AC92" s="184"/>
      <c r="AD92" s="184"/>
      <c r="AE92" s="184"/>
    </row>
    <row r="93" s="2" customFormat="1" ht="22.8" customHeight="1">
      <c r="A93" s="37"/>
      <c r="B93" s="38"/>
      <c r="C93" s="98" t="s">
        <v>167</v>
      </c>
      <c r="D93" s="39"/>
      <c r="E93" s="39"/>
      <c r="F93" s="39"/>
      <c r="G93" s="39"/>
      <c r="H93" s="39"/>
      <c r="I93" s="39"/>
      <c r="J93" s="190">
        <f>BK93</f>
        <v>0</v>
      </c>
      <c r="K93" s="39"/>
      <c r="L93" s="43"/>
      <c r="M93" s="94"/>
      <c r="N93" s="191"/>
      <c r="O93" s="95"/>
      <c r="P93" s="192">
        <f>P94+P109</f>
        <v>0</v>
      </c>
      <c r="Q93" s="95"/>
      <c r="R93" s="192">
        <f>R94+R109</f>
        <v>4.4676419116999995</v>
      </c>
      <c r="S93" s="95"/>
      <c r="T93" s="193">
        <f>T94+T109</f>
        <v>0.00097254000000000004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71</v>
      </c>
      <c r="AU93" s="16" t="s">
        <v>135</v>
      </c>
      <c r="BK93" s="194">
        <f>BK94+BK109</f>
        <v>0</v>
      </c>
    </row>
    <row r="94" s="12" customFormat="1" ht="25.92" customHeight="1">
      <c r="A94" s="12"/>
      <c r="B94" s="195"/>
      <c r="C94" s="196"/>
      <c r="D94" s="197" t="s">
        <v>71</v>
      </c>
      <c r="E94" s="198" t="s">
        <v>168</v>
      </c>
      <c r="F94" s="198" t="s">
        <v>169</v>
      </c>
      <c r="G94" s="196"/>
      <c r="H94" s="196"/>
      <c r="I94" s="199"/>
      <c r="J94" s="200">
        <f>BK94</f>
        <v>0</v>
      </c>
      <c r="K94" s="196"/>
      <c r="L94" s="201"/>
      <c r="M94" s="202"/>
      <c r="N94" s="203"/>
      <c r="O94" s="203"/>
      <c r="P94" s="204">
        <f>P95+P100+P103+P106</f>
        <v>0</v>
      </c>
      <c r="Q94" s="203"/>
      <c r="R94" s="204">
        <f>R95+R100+R103+R106</f>
        <v>4.3456909999999995</v>
      </c>
      <c r="S94" s="203"/>
      <c r="T94" s="205">
        <f>T95+T100+T103+T106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6" t="s">
        <v>79</v>
      </c>
      <c r="AT94" s="207" t="s">
        <v>71</v>
      </c>
      <c r="AU94" s="207" t="s">
        <v>72</v>
      </c>
      <c r="AY94" s="206" t="s">
        <v>170</v>
      </c>
      <c r="BK94" s="208">
        <f>BK95+BK100+BK103+BK106</f>
        <v>0</v>
      </c>
    </row>
    <row r="95" s="12" customFormat="1" ht="22.8" customHeight="1">
      <c r="A95" s="12"/>
      <c r="B95" s="195"/>
      <c r="C95" s="196"/>
      <c r="D95" s="197" t="s">
        <v>71</v>
      </c>
      <c r="E95" s="209" t="s">
        <v>503</v>
      </c>
      <c r="F95" s="209" t="s">
        <v>504</v>
      </c>
      <c r="G95" s="196"/>
      <c r="H95" s="196"/>
      <c r="I95" s="199"/>
      <c r="J95" s="210">
        <f>BK95</f>
        <v>0</v>
      </c>
      <c r="K95" s="196"/>
      <c r="L95" s="201"/>
      <c r="M95" s="202"/>
      <c r="N95" s="203"/>
      <c r="O95" s="203"/>
      <c r="P95" s="204">
        <f>SUM(P96:P99)</f>
        <v>0</v>
      </c>
      <c r="Q95" s="203"/>
      <c r="R95" s="204">
        <f>SUM(R96:R99)</f>
        <v>4.3396409999999994</v>
      </c>
      <c r="S95" s="203"/>
      <c r="T95" s="205">
        <f>SUM(T96:T99)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6" t="s">
        <v>79</v>
      </c>
      <c r="AT95" s="207" t="s">
        <v>71</v>
      </c>
      <c r="AU95" s="207" t="s">
        <v>79</v>
      </c>
      <c r="AY95" s="206" t="s">
        <v>170</v>
      </c>
      <c r="BK95" s="208">
        <f>SUM(BK96:BK99)</f>
        <v>0</v>
      </c>
    </row>
    <row r="96" s="2" customFormat="1" ht="24.15" customHeight="1">
      <c r="A96" s="37"/>
      <c r="B96" s="38"/>
      <c r="C96" s="211" t="s">
        <v>79</v>
      </c>
      <c r="D96" s="211" t="s">
        <v>172</v>
      </c>
      <c r="E96" s="212" t="s">
        <v>505</v>
      </c>
      <c r="F96" s="213" t="s">
        <v>506</v>
      </c>
      <c r="G96" s="214" t="s">
        <v>224</v>
      </c>
      <c r="H96" s="215">
        <v>33.880000000000003</v>
      </c>
      <c r="I96" s="216"/>
      <c r="J96" s="217">
        <f>ROUND(I96*H96,2)</f>
        <v>0</v>
      </c>
      <c r="K96" s="213" t="s">
        <v>176</v>
      </c>
      <c r="L96" s="43"/>
      <c r="M96" s="218" t="s">
        <v>19</v>
      </c>
      <c r="N96" s="219" t="s">
        <v>43</v>
      </c>
      <c r="O96" s="83"/>
      <c r="P96" s="220">
        <f>O96*H96</f>
        <v>0</v>
      </c>
      <c r="Q96" s="220">
        <v>0.010200000000000001</v>
      </c>
      <c r="R96" s="220">
        <f>Q96*H96</f>
        <v>0.34557600000000005</v>
      </c>
      <c r="S96" s="220">
        <v>0</v>
      </c>
      <c r="T96" s="221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2" t="s">
        <v>177</v>
      </c>
      <c r="AT96" s="222" t="s">
        <v>172</v>
      </c>
      <c r="AU96" s="222" t="s">
        <v>81</v>
      </c>
      <c r="AY96" s="16" t="s">
        <v>170</v>
      </c>
      <c r="BE96" s="223">
        <f>IF(N96="základní",J96,0)</f>
        <v>0</v>
      </c>
      <c r="BF96" s="223">
        <f>IF(N96="snížená",J96,0)</f>
        <v>0</v>
      </c>
      <c r="BG96" s="223">
        <f>IF(N96="zákl. přenesená",J96,0)</f>
        <v>0</v>
      </c>
      <c r="BH96" s="223">
        <f>IF(N96="sníž. přenesená",J96,0)</f>
        <v>0</v>
      </c>
      <c r="BI96" s="223">
        <f>IF(N96="nulová",J96,0)</f>
        <v>0</v>
      </c>
      <c r="BJ96" s="16" t="s">
        <v>79</v>
      </c>
      <c r="BK96" s="223">
        <f>ROUND(I96*H96,2)</f>
        <v>0</v>
      </c>
      <c r="BL96" s="16" t="s">
        <v>177</v>
      </c>
      <c r="BM96" s="222" t="s">
        <v>887</v>
      </c>
    </row>
    <row r="97" s="2" customFormat="1">
      <c r="A97" s="37"/>
      <c r="B97" s="38"/>
      <c r="C97" s="39"/>
      <c r="D97" s="224" t="s">
        <v>179</v>
      </c>
      <c r="E97" s="39"/>
      <c r="F97" s="225" t="s">
        <v>508</v>
      </c>
      <c r="G97" s="39"/>
      <c r="H97" s="39"/>
      <c r="I97" s="226"/>
      <c r="J97" s="39"/>
      <c r="K97" s="39"/>
      <c r="L97" s="43"/>
      <c r="M97" s="227"/>
      <c r="N97" s="228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179</v>
      </c>
      <c r="AU97" s="16" t="s">
        <v>81</v>
      </c>
    </row>
    <row r="98" s="2" customFormat="1" ht="24.15" customHeight="1">
      <c r="A98" s="37"/>
      <c r="B98" s="38"/>
      <c r="C98" s="211" t="s">
        <v>81</v>
      </c>
      <c r="D98" s="211" t="s">
        <v>172</v>
      </c>
      <c r="E98" s="212" t="s">
        <v>509</v>
      </c>
      <c r="F98" s="213" t="s">
        <v>510</v>
      </c>
      <c r="G98" s="214" t="s">
        <v>224</v>
      </c>
      <c r="H98" s="215">
        <v>192.94999999999999</v>
      </c>
      <c r="I98" s="216"/>
      <c r="J98" s="217">
        <f>ROUND(I98*H98,2)</f>
        <v>0</v>
      </c>
      <c r="K98" s="213" t="s">
        <v>176</v>
      </c>
      <c r="L98" s="43"/>
      <c r="M98" s="218" t="s">
        <v>19</v>
      </c>
      <c r="N98" s="219" t="s">
        <v>43</v>
      </c>
      <c r="O98" s="83"/>
      <c r="P98" s="220">
        <f>O98*H98</f>
        <v>0</v>
      </c>
      <c r="Q98" s="220">
        <v>0.0207</v>
      </c>
      <c r="R98" s="220">
        <f>Q98*H98</f>
        <v>3.9940649999999995</v>
      </c>
      <c r="S98" s="220">
        <v>0</v>
      </c>
      <c r="T98" s="221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2" t="s">
        <v>177</v>
      </c>
      <c r="AT98" s="222" t="s">
        <v>172</v>
      </c>
      <c r="AU98" s="222" t="s">
        <v>81</v>
      </c>
      <c r="AY98" s="16" t="s">
        <v>170</v>
      </c>
      <c r="BE98" s="223">
        <f>IF(N98="základní",J98,0)</f>
        <v>0</v>
      </c>
      <c r="BF98" s="223">
        <f>IF(N98="snížená",J98,0)</f>
        <v>0</v>
      </c>
      <c r="BG98" s="223">
        <f>IF(N98="zákl. přenesená",J98,0)</f>
        <v>0</v>
      </c>
      <c r="BH98" s="223">
        <f>IF(N98="sníž. přenesená",J98,0)</f>
        <v>0</v>
      </c>
      <c r="BI98" s="223">
        <f>IF(N98="nulová",J98,0)</f>
        <v>0</v>
      </c>
      <c r="BJ98" s="16" t="s">
        <v>79</v>
      </c>
      <c r="BK98" s="223">
        <f>ROUND(I98*H98,2)</f>
        <v>0</v>
      </c>
      <c r="BL98" s="16" t="s">
        <v>177</v>
      </c>
      <c r="BM98" s="222" t="s">
        <v>888</v>
      </c>
    </row>
    <row r="99" s="2" customFormat="1">
      <c r="A99" s="37"/>
      <c r="B99" s="38"/>
      <c r="C99" s="39"/>
      <c r="D99" s="224" t="s">
        <v>179</v>
      </c>
      <c r="E99" s="39"/>
      <c r="F99" s="225" t="s">
        <v>512</v>
      </c>
      <c r="G99" s="39"/>
      <c r="H99" s="39"/>
      <c r="I99" s="226"/>
      <c r="J99" s="39"/>
      <c r="K99" s="39"/>
      <c r="L99" s="43"/>
      <c r="M99" s="227"/>
      <c r="N99" s="228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179</v>
      </c>
      <c r="AU99" s="16" t="s">
        <v>81</v>
      </c>
    </row>
    <row r="100" s="12" customFormat="1" ht="22.8" customHeight="1">
      <c r="A100" s="12"/>
      <c r="B100" s="195"/>
      <c r="C100" s="196"/>
      <c r="D100" s="197" t="s">
        <v>71</v>
      </c>
      <c r="E100" s="209" t="s">
        <v>219</v>
      </c>
      <c r="F100" s="209" t="s">
        <v>220</v>
      </c>
      <c r="G100" s="196"/>
      <c r="H100" s="196"/>
      <c r="I100" s="199"/>
      <c r="J100" s="210">
        <f>BK100</f>
        <v>0</v>
      </c>
      <c r="K100" s="196"/>
      <c r="L100" s="201"/>
      <c r="M100" s="202"/>
      <c r="N100" s="203"/>
      <c r="O100" s="203"/>
      <c r="P100" s="204">
        <f>SUM(P101:P102)</f>
        <v>0</v>
      </c>
      <c r="Q100" s="203"/>
      <c r="R100" s="204">
        <f>SUM(R101:R102)</f>
        <v>0.0050819999999999997</v>
      </c>
      <c r="S100" s="203"/>
      <c r="T100" s="205">
        <f>SUM(T101:T102)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6" t="s">
        <v>79</v>
      </c>
      <c r="AT100" s="207" t="s">
        <v>71</v>
      </c>
      <c r="AU100" s="207" t="s">
        <v>79</v>
      </c>
      <c r="AY100" s="206" t="s">
        <v>170</v>
      </c>
      <c r="BK100" s="208">
        <f>SUM(BK101:BK102)</f>
        <v>0</v>
      </c>
    </row>
    <row r="101" s="2" customFormat="1" ht="24.15" customHeight="1">
      <c r="A101" s="37"/>
      <c r="B101" s="38"/>
      <c r="C101" s="211" t="s">
        <v>187</v>
      </c>
      <c r="D101" s="211" t="s">
        <v>172</v>
      </c>
      <c r="E101" s="212" t="s">
        <v>222</v>
      </c>
      <c r="F101" s="213" t="s">
        <v>223</v>
      </c>
      <c r="G101" s="214" t="s">
        <v>224</v>
      </c>
      <c r="H101" s="215">
        <v>24.199999999999999</v>
      </c>
      <c r="I101" s="216"/>
      <c r="J101" s="217">
        <f>ROUND(I101*H101,2)</f>
        <v>0</v>
      </c>
      <c r="K101" s="213" t="s">
        <v>176</v>
      </c>
      <c r="L101" s="43"/>
      <c r="M101" s="218" t="s">
        <v>19</v>
      </c>
      <c r="N101" s="219" t="s">
        <v>43</v>
      </c>
      <c r="O101" s="83"/>
      <c r="P101" s="220">
        <f>O101*H101</f>
        <v>0</v>
      </c>
      <c r="Q101" s="220">
        <v>0.00021000000000000001</v>
      </c>
      <c r="R101" s="220">
        <f>Q101*H101</f>
        <v>0.0050819999999999997</v>
      </c>
      <c r="S101" s="220">
        <v>0</v>
      </c>
      <c r="T101" s="221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22" t="s">
        <v>177</v>
      </c>
      <c r="AT101" s="222" t="s">
        <v>172</v>
      </c>
      <c r="AU101" s="222" t="s">
        <v>81</v>
      </c>
      <c r="AY101" s="16" t="s">
        <v>170</v>
      </c>
      <c r="BE101" s="223">
        <f>IF(N101="základní",J101,0)</f>
        <v>0</v>
      </c>
      <c r="BF101" s="223">
        <f>IF(N101="snížená",J101,0)</f>
        <v>0</v>
      </c>
      <c r="BG101" s="223">
        <f>IF(N101="zákl. přenesená",J101,0)</f>
        <v>0</v>
      </c>
      <c r="BH101" s="223">
        <f>IF(N101="sníž. přenesená",J101,0)</f>
        <v>0</v>
      </c>
      <c r="BI101" s="223">
        <f>IF(N101="nulová",J101,0)</f>
        <v>0</v>
      </c>
      <c r="BJ101" s="16" t="s">
        <v>79</v>
      </c>
      <c r="BK101" s="223">
        <f>ROUND(I101*H101,2)</f>
        <v>0</v>
      </c>
      <c r="BL101" s="16" t="s">
        <v>177</v>
      </c>
      <c r="BM101" s="222" t="s">
        <v>889</v>
      </c>
    </row>
    <row r="102" s="2" customFormat="1">
      <c r="A102" s="37"/>
      <c r="B102" s="38"/>
      <c r="C102" s="39"/>
      <c r="D102" s="224" t="s">
        <v>179</v>
      </c>
      <c r="E102" s="39"/>
      <c r="F102" s="225" t="s">
        <v>226</v>
      </c>
      <c r="G102" s="39"/>
      <c r="H102" s="39"/>
      <c r="I102" s="226"/>
      <c r="J102" s="39"/>
      <c r="K102" s="39"/>
      <c r="L102" s="43"/>
      <c r="M102" s="227"/>
      <c r="N102" s="228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179</v>
      </c>
      <c r="AU102" s="16" t="s">
        <v>81</v>
      </c>
    </row>
    <row r="103" s="12" customFormat="1" ht="22.8" customHeight="1">
      <c r="A103" s="12"/>
      <c r="B103" s="195"/>
      <c r="C103" s="196"/>
      <c r="D103" s="197" t="s">
        <v>71</v>
      </c>
      <c r="E103" s="209" t="s">
        <v>537</v>
      </c>
      <c r="F103" s="209" t="s">
        <v>538</v>
      </c>
      <c r="G103" s="196"/>
      <c r="H103" s="196"/>
      <c r="I103" s="199"/>
      <c r="J103" s="210">
        <f>BK103</f>
        <v>0</v>
      </c>
      <c r="K103" s="196"/>
      <c r="L103" s="201"/>
      <c r="M103" s="202"/>
      <c r="N103" s="203"/>
      <c r="O103" s="203"/>
      <c r="P103" s="204">
        <f>SUM(P104:P105)</f>
        <v>0</v>
      </c>
      <c r="Q103" s="203"/>
      <c r="R103" s="204">
        <f>SUM(R104:R105)</f>
        <v>0.000968</v>
      </c>
      <c r="S103" s="203"/>
      <c r="T103" s="205">
        <f>SUM(T104:T105)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6" t="s">
        <v>79</v>
      </c>
      <c r="AT103" s="207" t="s">
        <v>71</v>
      </c>
      <c r="AU103" s="207" t="s">
        <v>79</v>
      </c>
      <c r="AY103" s="206" t="s">
        <v>170</v>
      </c>
      <c r="BK103" s="208">
        <f>SUM(BK104:BK105)</f>
        <v>0</v>
      </c>
    </row>
    <row r="104" s="2" customFormat="1" ht="24.15" customHeight="1">
      <c r="A104" s="37"/>
      <c r="B104" s="38"/>
      <c r="C104" s="211" t="s">
        <v>177</v>
      </c>
      <c r="D104" s="211" t="s">
        <v>172</v>
      </c>
      <c r="E104" s="212" t="s">
        <v>539</v>
      </c>
      <c r="F104" s="213" t="s">
        <v>540</v>
      </c>
      <c r="G104" s="214" t="s">
        <v>224</v>
      </c>
      <c r="H104" s="215">
        <v>24.199999999999999</v>
      </c>
      <c r="I104" s="216"/>
      <c r="J104" s="217">
        <f>ROUND(I104*H104,2)</f>
        <v>0</v>
      </c>
      <c r="K104" s="213" t="s">
        <v>176</v>
      </c>
      <c r="L104" s="43"/>
      <c r="M104" s="218" t="s">
        <v>19</v>
      </c>
      <c r="N104" s="219" t="s">
        <v>43</v>
      </c>
      <c r="O104" s="83"/>
      <c r="P104" s="220">
        <f>O104*H104</f>
        <v>0</v>
      </c>
      <c r="Q104" s="220">
        <v>4.0000000000000003E-05</v>
      </c>
      <c r="R104" s="220">
        <f>Q104*H104</f>
        <v>0.000968</v>
      </c>
      <c r="S104" s="220">
        <v>0</v>
      </c>
      <c r="T104" s="221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22" t="s">
        <v>177</v>
      </c>
      <c r="AT104" s="222" t="s">
        <v>172</v>
      </c>
      <c r="AU104" s="222" t="s">
        <v>81</v>
      </c>
      <c r="AY104" s="16" t="s">
        <v>170</v>
      </c>
      <c r="BE104" s="223">
        <f>IF(N104="základní",J104,0)</f>
        <v>0</v>
      </c>
      <c r="BF104" s="223">
        <f>IF(N104="snížená",J104,0)</f>
        <v>0</v>
      </c>
      <c r="BG104" s="223">
        <f>IF(N104="zákl. přenesená",J104,0)</f>
        <v>0</v>
      </c>
      <c r="BH104" s="223">
        <f>IF(N104="sníž. přenesená",J104,0)</f>
        <v>0</v>
      </c>
      <c r="BI104" s="223">
        <f>IF(N104="nulová",J104,0)</f>
        <v>0</v>
      </c>
      <c r="BJ104" s="16" t="s">
        <v>79</v>
      </c>
      <c r="BK104" s="223">
        <f>ROUND(I104*H104,2)</f>
        <v>0</v>
      </c>
      <c r="BL104" s="16" t="s">
        <v>177</v>
      </c>
      <c r="BM104" s="222" t="s">
        <v>890</v>
      </c>
    </row>
    <row r="105" s="2" customFormat="1">
      <c r="A105" s="37"/>
      <c r="B105" s="38"/>
      <c r="C105" s="39"/>
      <c r="D105" s="224" t="s">
        <v>179</v>
      </c>
      <c r="E105" s="39"/>
      <c r="F105" s="225" t="s">
        <v>542</v>
      </c>
      <c r="G105" s="39"/>
      <c r="H105" s="39"/>
      <c r="I105" s="226"/>
      <c r="J105" s="39"/>
      <c r="K105" s="39"/>
      <c r="L105" s="43"/>
      <c r="M105" s="227"/>
      <c r="N105" s="228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179</v>
      </c>
      <c r="AU105" s="16" t="s">
        <v>81</v>
      </c>
    </row>
    <row r="106" s="12" customFormat="1" ht="22.8" customHeight="1">
      <c r="A106" s="12"/>
      <c r="B106" s="195"/>
      <c r="C106" s="196"/>
      <c r="D106" s="197" t="s">
        <v>71</v>
      </c>
      <c r="E106" s="209" t="s">
        <v>317</v>
      </c>
      <c r="F106" s="209" t="s">
        <v>318</v>
      </c>
      <c r="G106" s="196"/>
      <c r="H106" s="196"/>
      <c r="I106" s="199"/>
      <c r="J106" s="210">
        <f>BK106</f>
        <v>0</v>
      </c>
      <c r="K106" s="196"/>
      <c r="L106" s="201"/>
      <c r="M106" s="202"/>
      <c r="N106" s="203"/>
      <c r="O106" s="203"/>
      <c r="P106" s="204">
        <f>SUM(P107:P108)</f>
        <v>0</v>
      </c>
      <c r="Q106" s="203"/>
      <c r="R106" s="204">
        <f>SUM(R107:R108)</f>
        <v>0</v>
      </c>
      <c r="S106" s="203"/>
      <c r="T106" s="205">
        <f>SUM(T107:T108)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6" t="s">
        <v>79</v>
      </c>
      <c r="AT106" s="207" t="s">
        <v>71</v>
      </c>
      <c r="AU106" s="207" t="s">
        <v>79</v>
      </c>
      <c r="AY106" s="206" t="s">
        <v>170</v>
      </c>
      <c r="BK106" s="208">
        <f>SUM(BK107:BK108)</f>
        <v>0</v>
      </c>
    </row>
    <row r="107" s="2" customFormat="1" ht="33" customHeight="1">
      <c r="A107" s="37"/>
      <c r="B107" s="38"/>
      <c r="C107" s="211" t="s">
        <v>196</v>
      </c>
      <c r="D107" s="211" t="s">
        <v>172</v>
      </c>
      <c r="E107" s="212" t="s">
        <v>320</v>
      </c>
      <c r="F107" s="213" t="s">
        <v>321</v>
      </c>
      <c r="G107" s="214" t="s">
        <v>211</v>
      </c>
      <c r="H107" s="215">
        <v>4.3460000000000001</v>
      </c>
      <c r="I107" s="216"/>
      <c r="J107" s="217">
        <f>ROUND(I107*H107,2)</f>
        <v>0</v>
      </c>
      <c r="K107" s="213" t="s">
        <v>176</v>
      </c>
      <c r="L107" s="43"/>
      <c r="M107" s="218" t="s">
        <v>19</v>
      </c>
      <c r="N107" s="219" t="s">
        <v>43</v>
      </c>
      <c r="O107" s="83"/>
      <c r="P107" s="220">
        <f>O107*H107</f>
        <v>0</v>
      </c>
      <c r="Q107" s="220">
        <v>0</v>
      </c>
      <c r="R107" s="220">
        <f>Q107*H107</f>
        <v>0</v>
      </c>
      <c r="S107" s="220">
        <v>0</v>
      </c>
      <c r="T107" s="221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22" t="s">
        <v>177</v>
      </c>
      <c r="AT107" s="222" t="s">
        <v>172</v>
      </c>
      <c r="AU107" s="222" t="s">
        <v>81</v>
      </c>
      <c r="AY107" s="16" t="s">
        <v>170</v>
      </c>
      <c r="BE107" s="223">
        <f>IF(N107="základní",J107,0)</f>
        <v>0</v>
      </c>
      <c r="BF107" s="223">
        <f>IF(N107="snížená",J107,0)</f>
        <v>0</v>
      </c>
      <c r="BG107" s="223">
        <f>IF(N107="zákl. přenesená",J107,0)</f>
        <v>0</v>
      </c>
      <c r="BH107" s="223">
        <f>IF(N107="sníž. přenesená",J107,0)</f>
        <v>0</v>
      </c>
      <c r="BI107" s="223">
        <f>IF(N107="nulová",J107,0)</f>
        <v>0</v>
      </c>
      <c r="BJ107" s="16" t="s">
        <v>79</v>
      </c>
      <c r="BK107" s="223">
        <f>ROUND(I107*H107,2)</f>
        <v>0</v>
      </c>
      <c r="BL107" s="16" t="s">
        <v>177</v>
      </c>
      <c r="BM107" s="222" t="s">
        <v>891</v>
      </c>
    </row>
    <row r="108" s="2" customFormat="1">
      <c r="A108" s="37"/>
      <c r="B108" s="38"/>
      <c r="C108" s="39"/>
      <c r="D108" s="224" t="s">
        <v>179</v>
      </c>
      <c r="E108" s="39"/>
      <c r="F108" s="225" t="s">
        <v>323</v>
      </c>
      <c r="G108" s="39"/>
      <c r="H108" s="39"/>
      <c r="I108" s="226"/>
      <c r="J108" s="39"/>
      <c r="K108" s="39"/>
      <c r="L108" s="43"/>
      <c r="M108" s="227"/>
      <c r="N108" s="228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179</v>
      </c>
      <c r="AU108" s="16" t="s">
        <v>81</v>
      </c>
    </row>
    <row r="109" s="12" customFormat="1" ht="25.92" customHeight="1">
      <c r="A109" s="12"/>
      <c r="B109" s="195"/>
      <c r="C109" s="196"/>
      <c r="D109" s="197" t="s">
        <v>71</v>
      </c>
      <c r="E109" s="198" t="s">
        <v>324</v>
      </c>
      <c r="F109" s="198" t="s">
        <v>325</v>
      </c>
      <c r="G109" s="196"/>
      <c r="H109" s="196"/>
      <c r="I109" s="199"/>
      <c r="J109" s="200">
        <f>BK109</f>
        <v>0</v>
      </c>
      <c r="K109" s="196"/>
      <c r="L109" s="201"/>
      <c r="M109" s="202"/>
      <c r="N109" s="203"/>
      <c r="O109" s="203"/>
      <c r="P109" s="204">
        <f>P110+P123</f>
        <v>0</v>
      </c>
      <c r="Q109" s="203"/>
      <c r="R109" s="204">
        <f>R110+R123</f>
        <v>0.1219509117</v>
      </c>
      <c r="S109" s="203"/>
      <c r="T109" s="205">
        <f>T110+T123</f>
        <v>0.00097254000000000004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6" t="s">
        <v>81</v>
      </c>
      <c r="AT109" s="207" t="s">
        <v>71</v>
      </c>
      <c r="AU109" s="207" t="s">
        <v>72</v>
      </c>
      <c r="AY109" s="206" t="s">
        <v>170</v>
      </c>
      <c r="BK109" s="208">
        <f>BK110+BK123</f>
        <v>0</v>
      </c>
    </row>
    <row r="110" s="12" customFormat="1" ht="22.8" customHeight="1">
      <c r="A110" s="12"/>
      <c r="B110" s="195"/>
      <c r="C110" s="196"/>
      <c r="D110" s="197" t="s">
        <v>71</v>
      </c>
      <c r="E110" s="209" t="s">
        <v>386</v>
      </c>
      <c r="F110" s="209" t="s">
        <v>387</v>
      </c>
      <c r="G110" s="196"/>
      <c r="H110" s="196"/>
      <c r="I110" s="199"/>
      <c r="J110" s="210">
        <f>BK110</f>
        <v>0</v>
      </c>
      <c r="K110" s="196"/>
      <c r="L110" s="201"/>
      <c r="M110" s="202"/>
      <c r="N110" s="203"/>
      <c r="O110" s="203"/>
      <c r="P110" s="204">
        <f>SUM(P111:P122)</f>
        <v>0</v>
      </c>
      <c r="Q110" s="203"/>
      <c r="R110" s="204">
        <f>SUM(R111:R122)</f>
        <v>0.016626000000000002</v>
      </c>
      <c r="S110" s="203"/>
      <c r="T110" s="205">
        <f>SUM(T111:T122)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6" t="s">
        <v>81</v>
      </c>
      <c r="AT110" s="207" t="s">
        <v>71</v>
      </c>
      <c r="AU110" s="207" t="s">
        <v>79</v>
      </c>
      <c r="AY110" s="206" t="s">
        <v>170</v>
      </c>
      <c r="BK110" s="208">
        <f>SUM(BK111:BK122)</f>
        <v>0</v>
      </c>
    </row>
    <row r="111" s="2" customFormat="1" ht="24.15" customHeight="1">
      <c r="A111" s="37"/>
      <c r="B111" s="38"/>
      <c r="C111" s="211" t="s">
        <v>201</v>
      </c>
      <c r="D111" s="211" t="s">
        <v>172</v>
      </c>
      <c r="E111" s="212" t="s">
        <v>789</v>
      </c>
      <c r="F111" s="213" t="s">
        <v>790</v>
      </c>
      <c r="G111" s="214" t="s">
        <v>265</v>
      </c>
      <c r="H111" s="215">
        <v>20</v>
      </c>
      <c r="I111" s="216"/>
      <c r="J111" s="217">
        <f>ROUND(I111*H111,2)</f>
        <v>0</v>
      </c>
      <c r="K111" s="213" t="s">
        <v>176</v>
      </c>
      <c r="L111" s="43"/>
      <c r="M111" s="218" t="s">
        <v>19</v>
      </c>
      <c r="N111" s="219" t="s">
        <v>43</v>
      </c>
      <c r="O111" s="83"/>
      <c r="P111" s="220">
        <f>O111*H111</f>
        <v>0</v>
      </c>
      <c r="Q111" s="220">
        <v>0.00019000000000000001</v>
      </c>
      <c r="R111" s="220">
        <f>Q111*H111</f>
        <v>0.0038000000000000004</v>
      </c>
      <c r="S111" s="220">
        <v>0</v>
      </c>
      <c r="T111" s="221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22" t="s">
        <v>181</v>
      </c>
      <c r="AT111" s="222" t="s">
        <v>172</v>
      </c>
      <c r="AU111" s="222" t="s">
        <v>81</v>
      </c>
      <c r="AY111" s="16" t="s">
        <v>170</v>
      </c>
      <c r="BE111" s="223">
        <f>IF(N111="základní",J111,0)</f>
        <v>0</v>
      </c>
      <c r="BF111" s="223">
        <f>IF(N111="snížená",J111,0)</f>
        <v>0</v>
      </c>
      <c r="BG111" s="223">
        <f>IF(N111="zákl. přenesená",J111,0)</f>
        <v>0</v>
      </c>
      <c r="BH111" s="223">
        <f>IF(N111="sníž. přenesená",J111,0)</f>
        <v>0</v>
      </c>
      <c r="BI111" s="223">
        <f>IF(N111="nulová",J111,0)</f>
        <v>0</v>
      </c>
      <c r="BJ111" s="16" t="s">
        <v>79</v>
      </c>
      <c r="BK111" s="223">
        <f>ROUND(I111*H111,2)</f>
        <v>0</v>
      </c>
      <c r="BL111" s="16" t="s">
        <v>181</v>
      </c>
      <c r="BM111" s="222" t="s">
        <v>892</v>
      </c>
    </row>
    <row r="112" s="2" customFormat="1">
      <c r="A112" s="37"/>
      <c r="B112" s="38"/>
      <c r="C112" s="39"/>
      <c r="D112" s="224" t="s">
        <v>179</v>
      </c>
      <c r="E112" s="39"/>
      <c r="F112" s="225" t="s">
        <v>792</v>
      </c>
      <c r="G112" s="39"/>
      <c r="H112" s="39"/>
      <c r="I112" s="226"/>
      <c r="J112" s="39"/>
      <c r="K112" s="39"/>
      <c r="L112" s="43"/>
      <c r="M112" s="227"/>
      <c r="N112" s="228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179</v>
      </c>
      <c r="AU112" s="16" t="s">
        <v>81</v>
      </c>
    </row>
    <row r="113" s="2" customFormat="1" ht="16.5" customHeight="1">
      <c r="A113" s="37"/>
      <c r="B113" s="38"/>
      <c r="C113" s="211" t="s">
        <v>208</v>
      </c>
      <c r="D113" s="211" t="s">
        <v>172</v>
      </c>
      <c r="E113" s="212" t="s">
        <v>793</v>
      </c>
      <c r="F113" s="213" t="s">
        <v>794</v>
      </c>
      <c r="G113" s="214" t="s">
        <v>224</v>
      </c>
      <c r="H113" s="215">
        <v>24.199999999999999</v>
      </c>
      <c r="I113" s="216"/>
      <c r="J113" s="217">
        <f>ROUND(I113*H113,2)</f>
        <v>0</v>
      </c>
      <c r="K113" s="213" t="s">
        <v>176</v>
      </c>
      <c r="L113" s="43"/>
      <c r="M113" s="218" t="s">
        <v>19</v>
      </c>
      <c r="N113" s="219" t="s">
        <v>43</v>
      </c>
      <c r="O113" s="83"/>
      <c r="P113" s="220">
        <f>O113*H113</f>
        <v>0</v>
      </c>
      <c r="Q113" s="220">
        <v>0</v>
      </c>
      <c r="R113" s="220">
        <f>Q113*H113</f>
        <v>0</v>
      </c>
      <c r="S113" s="220">
        <v>0</v>
      </c>
      <c r="T113" s="221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22" t="s">
        <v>181</v>
      </c>
      <c r="AT113" s="222" t="s">
        <v>172</v>
      </c>
      <c r="AU113" s="222" t="s">
        <v>81</v>
      </c>
      <c r="AY113" s="16" t="s">
        <v>170</v>
      </c>
      <c r="BE113" s="223">
        <f>IF(N113="základní",J113,0)</f>
        <v>0</v>
      </c>
      <c r="BF113" s="223">
        <f>IF(N113="snížená",J113,0)</f>
        <v>0</v>
      </c>
      <c r="BG113" s="223">
        <f>IF(N113="zákl. přenesená",J113,0)</f>
        <v>0</v>
      </c>
      <c r="BH113" s="223">
        <f>IF(N113="sníž. přenesená",J113,0)</f>
        <v>0</v>
      </c>
      <c r="BI113" s="223">
        <f>IF(N113="nulová",J113,0)</f>
        <v>0</v>
      </c>
      <c r="BJ113" s="16" t="s">
        <v>79</v>
      </c>
      <c r="BK113" s="223">
        <f>ROUND(I113*H113,2)</f>
        <v>0</v>
      </c>
      <c r="BL113" s="16" t="s">
        <v>181</v>
      </c>
      <c r="BM113" s="222" t="s">
        <v>893</v>
      </c>
    </row>
    <row r="114" s="2" customFormat="1">
      <c r="A114" s="37"/>
      <c r="B114" s="38"/>
      <c r="C114" s="39"/>
      <c r="D114" s="224" t="s">
        <v>179</v>
      </c>
      <c r="E114" s="39"/>
      <c r="F114" s="225" t="s">
        <v>796</v>
      </c>
      <c r="G114" s="39"/>
      <c r="H114" s="39"/>
      <c r="I114" s="226"/>
      <c r="J114" s="39"/>
      <c r="K114" s="39"/>
      <c r="L114" s="43"/>
      <c r="M114" s="227"/>
      <c r="N114" s="228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179</v>
      </c>
      <c r="AU114" s="16" t="s">
        <v>81</v>
      </c>
    </row>
    <row r="115" s="2" customFormat="1" ht="16.5" customHeight="1">
      <c r="A115" s="37"/>
      <c r="B115" s="38"/>
      <c r="C115" s="211" t="s">
        <v>214</v>
      </c>
      <c r="D115" s="211" t="s">
        <v>172</v>
      </c>
      <c r="E115" s="212" t="s">
        <v>797</v>
      </c>
      <c r="F115" s="213" t="s">
        <v>798</v>
      </c>
      <c r="G115" s="214" t="s">
        <v>224</v>
      </c>
      <c r="H115" s="215">
        <v>24.199999999999999</v>
      </c>
      <c r="I115" s="216"/>
      <c r="J115" s="217">
        <f>ROUND(I115*H115,2)</f>
        <v>0</v>
      </c>
      <c r="K115" s="213" t="s">
        <v>176</v>
      </c>
      <c r="L115" s="43"/>
      <c r="M115" s="218" t="s">
        <v>19</v>
      </c>
      <c r="N115" s="219" t="s">
        <v>43</v>
      </c>
      <c r="O115" s="83"/>
      <c r="P115" s="220">
        <f>O115*H115</f>
        <v>0</v>
      </c>
      <c r="Q115" s="220">
        <v>0</v>
      </c>
      <c r="R115" s="220">
        <f>Q115*H115</f>
        <v>0</v>
      </c>
      <c r="S115" s="220">
        <v>0</v>
      </c>
      <c r="T115" s="221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22" t="s">
        <v>181</v>
      </c>
      <c r="AT115" s="222" t="s">
        <v>172</v>
      </c>
      <c r="AU115" s="222" t="s">
        <v>81</v>
      </c>
      <c r="AY115" s="16" t="s">
        <v>170</v>
      </c>
      <c r="BE115" s="223">
        <f>IF(N115="základní",J115,0)</f>
        <v>0</v>
      </c>
      <c r="BF115" s="223">
        <f>IF(N115="snížená",J115,0)</f>
        <v>0</v>
      </c>
      <c r="BG115" s="223">
        <f>IF(N115="zákl. přenesená",J115,0)</f>
        <v>0</v>
      </c>
      <c r="BH115" s="223">
        <f>IF(N115="sníž. přenesená",J115,0)</f>
        <v>0</v>
      </c>
      <c r="BI115" s="223">
        <f>IF(N115="nulová",J115,0)</f>
        <v>0</v>
      </c>
      <c r="BJ115" s="16" t="s">
        <v>79</v>
      </c>
      <c r="BK115" s="223">
        <f>ROUND(I115*H115,2)</f>
        <v>0</v>
      </c>
      <c r="BL115" s="16" t="s">
        <v>181</v>
      </c>
      <c r="BM115" s="222" t="s">
        <v>894</v>
      </c>
    </row>
    <row r="116" s="2" customFormat="1">
      <c r="A116" s="37"/>
      <c r="B116" s="38"/>
      <c r="C116" s="39"/>
      <c r="D116" s="224" t="s">
        <v>179</v>
      </c>
      <c r="E116" s="39"/>
      <c r="F116" s="225" t="s">
        <v>800</v>
      </c>
      <c r="G116" s="39"/>
      <c r="H116" s="39"/>
      <c r="I116" s="226"/>
      <c r="J116" s="39"/>
      <c r="K116" s="39"/>
      <c r="L116" s="43"/>
      <c r="M116" s="227"/>
      <c r="N116" s="228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179</v>
      </c>
      <c r="AU116" s="16" t="s">
        <v>81</v>
      </c>
    </row>
    <row r="117" s="2" customFormat="1" ht="16.5" customHeight="1">
      <c r="A117" s="37"/>
      <c r="B117" s="38"/>
      <c r="C117" s="211" t="s">
        <v>221</v>
      </c>
      <c r="D117" s="211" t="s">
        <v>172</v>
      </c>
      <c r="E117" s="212" t="s">
        <v>801</v>
      </c>
      <c r="F117" s="213" t="s">
        <v>802</v>
      </c>
      <c r="G117" s="214" t="s">
        <v>224</v>
      </c>
      <c r="H117" s="215">
        <v>24.199999999999999</v>
      </c>
      <c r="I117" s="216"/>
      <c r="J117" s="217">
        <f>ROUND(I117*H117,2)</f>
        <v>0</v>
      </c>
      <c r="K117" s="213" t="s">
        <v>176</v>
      </c>
      <c r="L117" s="43"/>
      <c r="M117" s="218" t="s">
        <v>19</v>
      </c>
      <c r="N117" s="219" t="s">
        <v>43</v>
      </c>
      <c r="O117" s="83"/>
      <c r="P117" s="220">
        <f>O117*H117</f>
        <v>0</v>
      </c>
      <c r="Q117" s="220">
        <v>0</v>
      </c>
      <c r="R117" s="220">
        <f>Q117*H117</f>
        <v>0</v>
      </c>
      <c r="S117" s="220">
        <v>0</v>
      </c>
      <c r="T117" s="221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22" t="s">
        <v>181</v>
      </c>
      <c r="AT117" s="222" t="s">
        <v>172</v>
      </c>
      <c r="AU117" s="222" t="s">
        <v>81</v>
      </c>
      <c r="AY117" s="16" t="s">
        <v>170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16" t="s">
        <v>79</v>
      </c>
      <c r="BK117" s="223">
        <f>ROUND(I117*H117,2)</f>
        <v>0</v>
      </c>
      <c r="BL117" s="16" t="s">
        <v>181</v>
      </c>
      <c r="BM117" s="222" t="s">
        <v>895</v>
      </c>
    </row>
    <row r="118" s="2" customFormat="1">
      <c r="A118" s="37"/>
      <c r="B118" s="38"/>
      <c r="C118" s="39"/>
      <c r="D118" s="224" t="s">
        <v>179</v>
      </c>
      <c r="E118" s="39"/>
      <c r="F118" s="225" t="s">
        <v>804</v>
      </c>
      <c r="G118" s="39"/>
      <c r="H118" s="39"/>
      <c r="I118" s="226"/>
      <c r="J118" s="39"/>
      <c r="K118" s="39"/>
      <c r="L118" s="43"/>
      <c r="M118" s="227"/>
      <c r="N118" s="228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179</v>
      </c>
      <c r="AU118" s="16" t="s">
        <v>81</v>
      </c>
    </row>
    <row r="119" s="2" customFormat="1" ht="16.5" customHeight="1">
      <c r="A119" s="37"/>
      <c r="B119" s="38"/>
      <c r="C119" s="211" t="s">
        <v>229</v>
      </c>
      <c r="D119" s="211" t="s">
        <v>172</v>
      </c>
      <c r="E119" s="212" t="s">
        <v>805</v>
      </c>
      <c r="F119" s="213" t="s">
        <v>806</v>
      </c>
      <c r="G119" s="214" t="s">
        <v>224</v>
      </c>
      <c r="H119" s="215">
        <v>24.199999999999999</v>
      </c>
      <c r="I119" s="216"/>
      <c r="J119" s="217">
        <f>ROUND(I119*H119,2)</f>
        <v>0</v>
      </c>
      <c r="K119" s="213" t="s">
        <v>176</v>
      </c>
      <c r="L119" s="43"/>
      <c r="M119" s="218" t="s">
        <v>19</v>
      </c>
      <c r="N119" s="219" t="s">
        <v>43</v>
      </c>
      <c r="O119" s="83"/>
      <c r="P119" s="220">
        <f>O119*H119</f>
        <v>0</v>
      </c>
      <c r="Q119" s="220">
        <v>0.00025000000000000001</v>
      </c>
      <c r="R119" s="220">
        <f>Q119*H119</f>
        <v>0.0060499999999999998</v>
      </c>
      <c r="S119" s="220">
        <v>0</v>
      </c>
      <c r="T119" s="221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2" t="s">
        <v>181</v>
      </c>
      <c r="AT119" s="222" t="s">
        <v>172</v>
      </c>
      <c r="AU119" s="222" t="s">
        <v>81</v>
      </c>
      <c r="AY119" s="16" t="s">
        <v>170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6" t="s">
        <v>79</v>
      </c>
      <c r="BK119" s="223">
        <f>ROUND(I119*H119,2)</f>
        <v>0</v>
      </c>
      <c r="BL119" s="16" t="s">
        <v>181</v>
      </c>
      <c r="BM119" s="222" t="s">
        <v>896</v>
      </c>
    </row>
    <row r="120" s="2" customFormat="1">
      <c r="A120" s="37"/>
      <c r="B120" s="38"/>
      <c r="C120" s="39"/>
      <c r="D120" s="224" t="s">
        <v>179</v>
      </c>
      <c r="E120" s="39"/>
      <c r="F120" s="225" t="s">
        <v>808</v>
      </c>
      <c r="G120" s="39"/>
      <c r="H120" s="39"/>
      <c r="I120" s="226"/>
      <c r="J120" s="39"/>
      <c r="K120" s="39"/>
      <c r="L120" s="43"/>
      <c r="M120" s="227"/>
      <c r="N120" s="228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179</v>
      </c>
      <c r="AU120" s="16" t="s">
        <v>81</v>
      </c>
    </row>
    <row r="121" s="2" customFormat="1" ht="24.15" customHeight="1">
      <c r="A121" s="37"/>
      <c r="B121" s="38"/>
      <c r="C121" s="211" t="s">
        <v>236</v>
      </c>
      <c r="D121" s="211" t="s">
        <v>172</v>
      </c>
      <c r="E121" s="212" t="s">
        <v>809</v>
      </c>
      <c r="F121" s="213" t="s">
        <v>810</v>
      </c>
      <c r="G121" s="214" t="s">
        <v>224</v>
      </c>
      <c r="H121" s="215">
        <v>24.199999999999999</v>
      </c>
      <c r="I121" s="216"/>
      <c r="J121" s="217">
        <f>ROUND(I121*H121,2)</f>
        <v>0</v>
      </c>
      <c r="K121" s="213" t="s">
        <v>176</v>
      </c>
      <c r="L121" s="43"/>
      <c r="M121" s="218" t="s">
        <v>19</v>
      </c>
      <c r="N121" s="219" t="s">
        <v>43</v>
      </c>
      <c r="O121" s="83"/>
      <c r="P121" s="220">
        <f>O121*H121</f>
        <v>0</v>
      </c>
      <c r="Q121" s="220">
        <v>0.00027999999999999998</v>
      </c>
      <c r="R121" s="220">
        <f>Q121*H121</f>
        <v>0.006775999999999999</v>
      </c>
      <c r="S121" s="220">
        <v>0</v>
      </c>
      <c r="T121" s="221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2" t="s">
        <v>181</v>
      </c>
      <c r="AT121" s="222" t="s">
        <v>172</v>
      </c>
      <c r="AU121" s="222" t="s">
        <v>81</v>
      </c>
      <c r="AY121" s="16" t="s">
        <v>170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6" t="s">
        <v>79</v>
      </c>
      <c r="BK121" s="223">
        <f>ROUND(I121*H121,2)</f>
        <v>0</v>
      </c>
      <c r="BL121" s="16" t="s">
        <v>181</v>
      </c>
      <c r="BM121" s="222" t="s">
        <v>897</v>
      </c>
    </row>
    <row r="122" s="2" customFormat="1">
      <c r="A122" s="37"/>
      <c r="B122" s="38"/>
      <c r="C122" s="39"/>
      <c r="D122" s="224" t="s">
        <v>179</v>
      </c>
      <c r="E122" s="39"/>
      <c r="F122" s="225" t="s">
        <v>812</v>
      </c>
      <c r="G122" s="39"/>
      <c r="H122" s="39"/>
      <c r="I122" s="226"/>
      <c r="J122" s="39"/>
      <c r="K122" s="39"/>
      <c r="L122" s="43"/>
      <c r="M122" s="227"/>
      <c r="N122" s="228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179</v>
      </c>
      <c r="AU122" s="16" t="s">
        <v>81</v>
      </c>
    </row>
    <row r="123" s="12" customFormat="1" ht="22.8" customHeight="1">
      <c r="A123" s="12"/>
      <c r="B123" s="195"/>
      <c r="C123" s="196"/>
      <c r="D123" s="197" t="s">
        <v>71</v>
      </c>
      <c r="E123" s="209" t="s">
        <v>408</v>
      </c>
      <c r="F123" s="209" t="s">
        <v>703</v>
      </c>
      <c r="G123" s="196"/>
      <c r="H123" s="196"/>
      <c r="I123" s="199"/>
      <c r="J123" s="210">
        <f>BK123</f>
        <v>0</v>
      </c>
      <c r="K123" s="196"/>
      <c r="L123" s="201"/>
      <c r="M123" s="202"/>
      <c r="N123" s="203"/>
      <c r="O123" s="203"/>
      <c r="P123" s="204">
        <f>SUM(P124:P139)</f>
        <v>0</v>
      </c>
      <c r="Q123" s="203"/>
      <c r="R123" s="204">
        <f>SUM(R124:R139)</f>
        <v>0.1053249117</v>
      </c>
      <c r="S123" s="203"/>
      <c r="T123" s="205">
        <f>SUM(T124:T139)</f>
        <v>0.00097254000000000004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6" t="s">
        <v>81</v>
      </c>
      <c r="AT123" s="207" t="s">
        <v>71</v>
      </c>
      <c r="AU123" s="207" t="s">
        <v>79</v>
      </c>
      <c r="AY123" s="206" t="s">
        <v>170</v>
      </c>
      <c r="BK123" s="208">
        <f>SUM(BK124:BK139)</f>
        <v>0</v>
      </c>
    </row>
    <row r="124" s="2" customFormat="1" ht="16.5" customHeight="1">
      <c r="A124" s="37"/>
      <c r="B124" s="38"/>
      <c r="C124" s="211" t="s">
        <v>8</v>
      </c>
      <c r="D124" s="211" t="s">
        <v>172</v>
      </c>
      <c r="E124" s="212" t="s">
        <v>705</v>
      </c>
      <c r="F124" s="213" t="s">
        <v>706</v>
      </c>
      <c r="G124" s="214" t="s">
        <v>224</v>
      </c>
      <c r="H124" s="215">
        <v>24.199999999999999</v>
      </c>
      <c r="I124" s="216"/>
      <c r="J124" s="217">
        <f>ROUND(I124*H124,2)</f>
        <v>0</v>
      </c>
      <c r="K124" s="213" t="s">
        <v>176</v>
      </c>
      <c r="L124" s="43"/>
      <c r="M124" s="218" t="s">
        <v>19</v>
      </c>
      <c r="N124" s="219" t="s">
        <v>43</v>
      </c>
      <c r="O124" s="83"/>
      <c r="P124" s="220">
        <f>O124*H124</f>
        <v>0</v>
      </c>
      <c r="Q124" s="220">
        <v>0</v>
      </c>
      <c r="R124" s="220">
        <f>Q124*H124</f>
        <v>0</v>
      </c>
      <c r="S124" s="220">
        <v>3.0000000000000001E-05</v>
      </c>
      <c r="T124" s="221">
        <f>S124*H124</f>
        <v>0.00072599999999999997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2" t="s">
        <v>181</v>
      </c>
      <c r="AT124" s="222" t="s">
        <v>172</v>
      </c>
      <c r="AU124" s="222" t="s">
        <v>81</v>
      </c>
      <c r="AY124" s="16" t="s">
        <v>170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6" t="s">
        <v>79</v>
      </c>
      <c r="BK124" s="223">
        <f>ROUND(I124*H124,2)</f>
        <v>0</v>
      </c>
      <c r="BL124" s="16" t="s">
        <v>181</v>
      </c>
      <c r="BM124" s="222" t="s">
        <v>898</v>
      </c>
    </row>
    <row r="125" s="2" customFormat="1">
      <c r="A125" s="37"/>
      <c r="B125" s="38"/>
      <c r="C125" s="39"/>
      <c r="D125" s="224" t="s">
        <v>179</v>
      </c>
      <c r="E125" s="39"/>
      <c r="F125" s="225" t="s">
        <v>708</v>
      </c>
      <c r="G125" s="39"/>
      <c r="H125" s="39"/>
      <c r="I125" s="226"/>
      <c r="J125" s="39"/>
      <c r="K125" s="39"/>
      <c r="L125" s="43"/>
      <c r="M125" s="227"/>
      <c r="N125" s="228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179</v>
      </c>
      <c r="AU125" s="16" t="s">
        <v>81</v>
      </c>
    </row>
    <row r="126" s="2" customFormat="1" ht="16.5" customHeight="1">
      <c r="A126" s="37"/>
      <c r="B126" s="38"/>
      <c r="C126" s="233" t="s">
        <v>245</v>
      </c>
      <c r="D126" s="233" t="s">
        <v>446</v>
      </c>
      <c r="E126" s="234" t="s">
        <v>710</v>
      </c>
      <c r="F126" s="235" t="s">
        <v>711</v>
      </c>
      <c r="G126" s="236" t="s">
        <v>224</v>
      </c>
      <c r="H126" s="237">
        <v>26.620000000000001</v>
      </c>
      <c r="I126" s="238"/>
      <c r="J126" s="239">
        <f>ROUND(I126*H126,2)</f>
        <v>0</v>
      </c>
      <c r="K126" s="235" t="s">
        <v>176</v>
      </c>
      <c r="L126" s="240"/>
      <c r="M126" s="241" t="s">
        <v>19</v>
      </c>
      <c r="N126" s="242" t="s">
        <v>43</v>
      </c>
      <c r="O126" s="83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2" t="s">
        <v>356</v>
      </c>
      <c r="AT126" s="222" t="s">
        <v>446</v>
      </c>
      <c r="AU126" s="222" t="s">
        <v>81</v>
      </c>
      <c r="AY126" s="16" t="s">
        <v>170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79</v>
      </c>
      <c r="BK126" s="223">
        <f>ROUND(I126*H126,2)</f>
        <v>0</v>
      </c>
      <c r="BL126" s="16" t="s">
        <v>181</v>
      </c>
      <c r="BM126" s="222" t="s">
        <v>899</v>
      </c>
    </row>
    <row r="127" s="2" customFormat="1" ht="24.15" customHeight="1">
      <c r="A127" s="37"/>
      <c r="B127" s="38"/>
      <c r="C127" s="211" t="s">
        <v>250</v>
      </c>
      <c r="D127" s="211" t="s">
        <v>172</v>
      </c>
      <c r="E127" s="212" t="s">
        <v>714</v>
      </c>
      <c r="F127" s="213" t="s">
        <v>715</v>
      </c>
      <c r="G127" s="214" t="s">
        <v>224</v>
      </c>
      <c r="H127" s="215">
        <v>8.218</v>
      </c>
      <c r="I127" s="216"/>
      <c r="J127" s="217">
        <f>ROUND(I127*H127,2)</f>
        <v>0</v>
      </c>
      <c r="K127" s="213" t="s">
        <v>176</v>
      </c>
      <c r="L127" s="43"/>
      <c r="M127" s="218" t="s">
        <v>19</v>
      </c>
      <c r="N127" s="219" t="s">
        <v>43</v>
      </c>
      <c r="O127" s="83"/>
      <c r="P127" s="220">
        <f>O127*H127</f>
        <v>0</v>
      </c>
      <c r="Q127" s="220">
        <v>0</v>
      </c>
      <c r="R127" s="220">
        <f>Q127*H127</f>
        <v>0</v>
      </c>
      <c r="S127" s="220">
        <v>3.0000000000000001E-05</v>
      </c>
      <c r="T127" s="221">
        <f>S127*H127</f>
        <v>0.00024654000000000001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2" t="s">
        <v>181</v>
      </c>
      <c r="AT127" s="222" t="s">
        <v>172</v>
      </c>
      <c r="AU127" s="222" t="s">
        <v>81</v>
      </c>
      <c r="AY127" s="16" t="s">
        <v>170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79</v>
      </c>
      <c r="BK127" s="223">
        <f>ROUND(I127*H127,2)</f>
        <v>0</v>
      </c>
      <c r="BL127" s="16" t="s">
        <v>181</v>
      </c>
      <c r="BM127" s="222" t="s">
        <v>900</v>
      </c>
    </row>
    <row r="128" s="2" customFormat="1">
      <c r="A128" s="37"/>
      <c r="B128" s="38"/>
      <c r="C128" s="39"/>
      <c r="D128" s="224" t="s">
        <v>179</v>
      </c>
      <c r="E128" s="39"/>
      <c r="F128" s="225" t="s">
        <v>717</v>
      </c>
      <c r="G128" s="39"/>
      <c r="H128" s="39"/>
      <c r="I128" s="226"/>
      <c r="J128" s="39"/>
      <c r="K128" s="39"/>
      <c r="L128" s="43"/>
      <c r="M128" s="227"/>
      <c r="N128" s="228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179</v>
      </c>
      <c r="AU128" s="16" t="s">
        <v>81</v>
      </c>
    </row>
    <row r="129" s="2" customFormat="1" ht="16.5" customHeight="1">
      <c r="A129" s="37"/>
      <c r="B129" s="38"/>
      <c r="C129" s="233" t="s">
        <v>255</v>
      </c>
      <c r="D129" s="233" t="s">
        <v>446</v>
      </c>
      <c r="E129" s="234" t="s">
        <v>710</v>
      </c>
      <c r="F129" s="235" t="s">
        <v>711</v>
      </c>
      <c r="G129" s="236" t="s">
        <v>224</v>
      </c>
      <c r="H129" s="237">
        <v>9.0399999999999991</v>
      </c>
      <c r="I129" s="238"/>
      <c r="J129" s="239">
        <f>ROUND(I129*H129,2)</f>
        <v>0</v>
      </c>
      <c r="K129" s="235" t="s">
        <v>176</v>
      </c>
      <c r="L129" s="240"/>
      <c r="M129" s="241" t="s">
        <v>19</v>
      </c>
      <c r="N129" s="242" t="s">
        <v>43</v>
      </c>
      <c r="O129" s="83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2" t="s">
        <v>356</v>
      </c>
      <c r="AT129" s="222" t="s">
        <v>446</v>
      </c>
      <c r="AU129" s="222" t="s">
        <v>81</v>
      </c>
      <c r="AY129" s="16" t="s">
        <v>170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6" t="s">
        <v>79</v>
      </c>
      <c r="BK129" s="223">
        <f>ROUND(I129*H129,2)</f>
        <v>0</v>
      </c>
      <c r="BL129" s="16" t="s">
        <v>181</v>
      </c>
      <c r="BM129" s="222" t="s">
        <v>901</v>
      </c>
    </row>
    <row r="130" s="2" customFormat="1" ht="16.5" customHeight="1">
      <c r="A130" s="37"/>
      <c r="B130" s="38"/>
      <c r="C130" s="211" t="s">
        <v>181</v>
      </c>
      <c r="D130" s="211" t="s">
        <v>172</v>
      </c>
      <c r="E130" s="212" t="s">
        <v>721</v>
      </c>
      <c r="F130" s="213" t="s">
        <v>722</v>
      </c>
      <c r="G130" s="214" t="s">
        <v>224</v>
      </c>
      <c r="H130" s="215">
        <v>226.83000000000001</v>
      </c>
      <c r="I130" s="216"/>
      <c r="J130" s="217">
        <f>ROUND(I130*H130,2)</f>
        <v>0</v>
      </c>
      <c r="K130" s="213" t="s">
        <v>176</v>
      </c>
      <c r="L130" s="43"/>
      <c r="M130" s="218" t="s">
        <v>19</v>
      </c>
      <c r="N130" s="219" t="s">
        <v>43</v>
      </c>
      <c r="O130" s="83"/>
      <c r="P130" s="220">
        <f>O130*H130</f>
        <v>0</v>
      </c>
      <c r="Q130" s="220">
        <v>0.000205</v>
      </c>
      <c r="R130" s="220">
        <f>Q130*H130</f>
        <v>0.046500150000000004</v>
      </c>
      <c r="S130" s="220">
        <v>0</v>
      </c>
      <c r="T130" s="22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2" t="s">
        <v>181</v>
      </c>
      <c r="AT130" s="222" t="s">
        <v>172</v>
      </c>
      <c r="AU130" s="222" t="s">
        <v>81</v>
      </c>
      <c r="AY130" s="16" t="s">
        <v>170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6" t="s">
        <v>79</v>
      </c>
      <c r="BK130" s="223">
        <f>ROUND(I130*H130,2)</f>
        <v>0</v>
      </c>
      <c r="BL130" s="16" t="s">
        <v>181</v>
      </c>
      <c r="BM130" s="222" t="s">
        <v>902</v>
      </c>
    </row>
    <row r="131" s="2" customFormat="1">
      <c r="A131" s="37"/>
      <c r="B131" s="38"/>
      <c r="C131" s="39"/>
      <c r="D131" s="224" t="s">
        <v>179</v>
      </c>
      <c r="E131" s="39"/>
      <c r="F131" s="225" t="s">
        <v>724</v>
      </c>
      <c r="G131" s="39"/>
      <c r="H131" s="39"/>
      <c r="I131" s="226"/>
      <c r="J131" s="39"/>
      <c r="K131" s="39"/>
      <c r="L131" s="43"/>
      <c r="M131" s="227"/>
      <c r="N131" s="228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179</v>
      </c>
      <c r="AU131" s="16" t="s">
        <v>81</v>
      </c>
    </row>
    <row r="132" s="2" customFormat="1" ht="24.15" customHeight="1">
      <c r="A132" s="37"/>
      <c r="B132" s="38"/>
      <c r="C132" s="211" t="s">
        <v>206</v>
      </c>
      <c r="D132" s="211" t="s">
        <v>172</v>
      </c>
      <c r="E132" s="212" t="s">
        <v>726</v>
      </c>
      <c r="F132" s="213" t="s">
        <v>727</v>
      </c>
      <c r="G132" s="214" t="s">
        <v>224</v>
      </c>
      <c r="H132" s="215">
        <v>2.0899999999999999</v>
      </c>
      <c r="I132" s="216"/>
      <c r="J132" s="217">
        <f>ROUND(I132*H132,2)</f>
        <v>0</v>
      </c>
      <c r="K132" s="213" t="s">
        <v>176</v>
      </c>
      <c r="L132" s="43"/>
      <c r="M132" s="218" t="s">
        <v>19</v>
      </c>
      <c r="N132" s="219" t="s">
        <v>43</v>
      </c>
      <c r="O132" s="83"/>
      <c r="P132" s="220">
        <f>O132*H132</f>
        <v>0</v>
      </c>
      <c r="Q132" s="220">
        <v>8.0499999999999992E-06</v>
      </c>
      <c r="R132" s="220">
        <f>Q132*H132</f>
        <v>1.6824499999999998E-05</v>
      </c>
      <c r="S132" s="220">
        <v>0</v>
      </c>
      <c r="T132" s="22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2" t="s">
        <v>181</v>
      </c>
      <c r="AT132" s="222" t="s">
        <v>172</v>
      </c>
      <c r="AU132" s="222" t="s">
        <v>81</v>
      </c>
      <c r="AY132" s="16" t="s">
        <v>170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6" t="s">
        <v>79</v>
      </c>
      <c r="BK132" s="223">
        <f>ROUND(I132*H132,2)</f>
        <v>0</v>
      </c>
      <c r="BL132" s="16" t="s">
        <v>181</v>
      </c>
      <c r="BM132" s="222" t="s">
        <v>903</v>
      </c>
    </row>
    <row r="133" s="2" customFormat="1">
      <c r="A133" s="37"/>
      <c r="B133" s="38"/>
      <c r="C133" s="39"/>
      <c r="D133" s="224" t="s">
        <v>179</v>
      </c>
      <c r="E133" s="39"/>
      <c r="F133" s="225" t="s">
        <v>729</v>
      </c>
      <c r="G133" s="39"/>
      <c r="H133" s="39"/>
      <c r="I133" s="226"/>
      <c r="J133" s="39"/>
      <c r="K133" s="39"/>
      <c r="L133" s="43"/>
      <c r="M133" s="227"/>
      <c r="N133" s="228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179</v>
      </c>
      <c r="AU133" s="16" t="s">
        <v>81</v>
      </c>
    </row>
    <row r="134" s="2" customFormat="1" ht="16.5" customHeight="1">
      <c r="A134" s="37"/>
      <c r="B134" s="38"/>
      <c r="C134" s="211" t="s">
        <v>274</v>
      </c>
      <c r="D134" s="211" t="s">
        <v>172</v>
      </c>
      <c r="E134" s="212" t="s">
        <v>731</v>
      </c>
      <c r="F134" s="213" t="s">
        <v>732</v>
      </c>
      <c r="G134" s="214" t="s">
        <v>224</v>
      </c>
      <c r="H134" s="215">
        <v>6.1280000000000001</v>
      </c>
      <c r="I134" s="216"/>
      <c r="J134" s="217">
        <f>ROUND(I134*H134,2)</f>
        <v>0</v>
      </c>
      <c r="K134" s="213" t="s">
        <v>176</v>
      </c>
      <c r="L134" s="43"/>
      <c r="M134" s="218" t="s">
        <v>19</v>
      </c>
      <c r="N134" s="219" t="s">
        <v>43</v>
      </c>
      <c r="O134" s="83"/>
      <c r="P134" s="220">
        <f>O134*H134</f>
        <v>0</v>
      </c>
      <c r="Q134" s="220">
        <v>7.1500000000000002E-06</v>
      </c>
      <c r="R134" s="220">
        <f>Q134*H134</f>
        <v>4.38152E-05</v>
      </c>
      <c r="S134" s="220">
        <v>0</v>
      </c>
      <c r="T134" s="22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2" t="s">
        <v>181</v>
      </c>
      <c r="AT134" s="222" t="s">
        <v>172</v>
      </c>
      <c r="AU134" s="222" t="s">
        <v>81</v>
      </c>
      <c r="AY134" s="16" t="s">
        <v>170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6" t="s">
        <v>79</v>
      </c>
      <c r="BK134" s="223">
        <f>ROUND(I134*H134,2)</f>
        <v>0</v>
      </c>
      <c r="BL134" s="16" t="s">
        <v>181</v>
      </c>
      <c r="BM134" s="222" t="s">
        <v>904</v>
      </c>
    </row>
    <row r="135" s="2" customFormat="1">
      <c r="A135" s="37"/>
      <c r="B135" s="38"/>
      <c r="C135" s="39"/>
      <c r="D135" s="224" t="s">
        <v>179</v>
      </c>
      <c r="E135" s="39"/>
      <c r="F135" s="225" t="s">
        <v>734</v>
      </c>
      <c r="G135" s="39"/>
      <c r="H135" s="39"/>
      <c r="I135" s="226"/>
      <c r="J135" s="39"/>
      <c r="K135" s="39"/>
      <c r="L135" s="43"/>
      <c r="M135" s="227"/>
      <c r="N135" s="228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179</v>
      </c>
      <c r="AU135" s="16" t="s">
        <v>81</v>
      </c>
    </row>
    <row r="136" s="2" customFormat="1" ht="16.5" customHeight="1">
      <c r="A136" s="37"/>
      <c r="B136" s="38"/>
      <c r="C136" s="211" t="s">
        <v>279</v>
      </c>
      <c r="D136" s="211" t="s">
        <v>172</v>
      </c>
      <c r="E136" s="212" t="s">
        <v>736</v>
      </c>
      <c r="F136" s="213" t="s">
        <v>737</v>
      </c>
      <c r="G136" s="214" t="s">
        <v>224</v>
      </c>
      <c r="H136" s="215">
        <v>24.199999999999999</v>
      </c>
      <c r="I136" s="216"/>
      <c r="J136" s="217">
        <f>ROUND(I136*H136,2)</f>
        <v>0</v>
      </c>
      <c r="K136" s="213" t="s">
        <v>176</v>
      </c>
      <c r="L136" s="43"/>
      <c r="M136" s="218" t="s">
        <v>19</v>
      </c>
      <c r="N136" s="219" t="s">
        <v>43</v>
      </c>
      <c r="O136" s="83"/>
      <c r="P136" s="220">
        <f>O136*H136</f>
        <v>0</v>
      </c>
      <c r="Q136" s="220">
        <v>6.2500000000000003E-06</v>
      </c>
      <c r="R136" s="220">
        <f>Q136*H136</f>
        <v>0.00015124999999999999</v>
      </c>
      <c r="S136" s="220">
        <v>0</v>
      </c>
      <c r="T136" s="22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2" t="s">
        <v>181</v>
      </c>
      <c r="AT136" s="222" t="s">
        <v>172</v>
      </c>
      <c r="AU136" s="222" t="s">
        <v>81</v>
      </c>
      <c r="AY136" s="16" t="s">
        <v>170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6" t="s">
        <v>79</v>
      </c>
      <c r="BK136" s="223">
        <f>ROUND(I136*H136,2)</f>
        <v>0</v>
      </c>
      <c r="BL136" s="16" t="s">
        <v>181</v>
      </c>
      <c r="BM136" s="222" t="s">
        <v>905</v>
      </c>
    </row>
    <row r="137" s="2" customFormat="1">
      <c r="A137" s="37"/>
      <c r="B137" s="38"/>
      <c r="C137" s="39"/>
      <c r="D137" s="224" t="s">
        <v>179</v>
      </c>
      <c r="E137" s="39"/>
      <c r="F137" s="225" t="s">
        <v>739</v>
      </c>
      <c r="G137" s="39"/>
      <c r="H137" s="39"/>
      <c r="I137" s="226"/>
      <c r="J137" s="39"/>
      <c r="K137" s="39"/>
      <c r="L137" s="43"/>
      <c r="M137" s="227"/>
      <c r="N137" s="228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179</v>
      </c>
      <c r="AU137" s="16" t="s">
        <v>81</v>
      </c>
    </row>
    <row r="138" s="2" customFormat="1" ht="24.15" customHeight="1">
      <c r="A138" s="37"/>
      <c r="B138" s="38"/>
      <c r="C138" s="211" t="s">
        <v>284</v>
      </c>
      <c r="D138" s="211" t="s">
        <v>172</v>
      </c>
      <c r="E138" s="212" t="s">
        <v>741</v>
      </c>
      <c r="F138" s="213" t="s">
        <v>742</v>
      </c>
      <c r="G138" s="214" t="s">
        <v>224</v>
      </c>
      <c r="H138" s="215">
        <v>226.83000000000001</v>
      </c>
      <c r="I138" s="216"/>
      <c r="J138" s="217">
        <f>ROUND(I138*H138,2)</f>
        <v>0</v>
      </c>
      <c r="K138" s="213" t="s">
        <v>176</v>
      </c>
      <c r="L138" s="43"/>
      <c r="M138" s="218" t="s">
        <v>19</v>
      </c>
      <c r="N138" s="219" t="s">
        <v>43</v>
      </c>
      <c r="O138" s="83"/>
      <c r="P138" s="220">
        <f>O138*H138</f>
        <v>0</v>
      </c>
      <c r="Q138" s="220">
        <v>0.00025839999999999999</v>
      </c>
      <c r="R138" s="220">
        <f>Q138*H138</f>
        <v>0.058612872000000003</v>
      </c>
      <c r="S138" s="220">
        <v>0</v>
      </c>
      <c r="T138" s="22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2" t="s">
        <v>181</v>
      </c>
      <c r="AT138" s="222" t="s">
        <v>172</v>
      </c>
      <c r="AU138" s="222" t="s">
        <v>81</v>
      </c>
      <c r="AY138" s="16" t="s">
        <v>170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6" t="s">
        <v>79</v>
      </c>
      <c r="BK138" s="223">
        <f>ROUND(I138*H138,2)</f>
        <v>0</v>
      </c>
      <c r="BL138" s="16" t="s">
        <v>181</v>
      </c>
      <c r="BM138" s="222" t="s">
        <v>906</v>
      </c>
    </row>
    <row r="139" s="2" customFormat="1">
      <c r="A139" s="37"/>
      <c r="B139" s="38"/>
      <c r="C139" s="39"/>
      <c r="D139" s="224" t="s">
        <v>179</v>
      </c>
      <c r="E139" s="39"/>
      <c r="F139" s="225" t="s">
        <v>744</v>
      </c>
      <c r="G139" s="39"/>
      <c r="H139" s="39"/>
      <c r="I139" s="226"/>
      <c r="J139" s="39"/>
      <c r="K139" s="39"/>
      <c r="L139" s="43"/>
      <c r="M139" s="229"/>
      <c r="N139" s="230"/>
      <c r="O139" s="231"/>
      <c r="P139" s="231"/>
      <c r="Q139" s="231"/>
      <c r="R139" s="231"/>
      <c r="S139" s="231"/>
      <c r="T139" s="232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179</v>
      </c>
      <c r="AU139" s="16" t="s">
        <v>81</v>
      </c>
    </row>
    <row r="140" s="2" customFormat="1" ht="6.96" customHeight="1">
      <c r="A140" s="37"/>
      <c r="B140" s="58"/>
      <c r="C140" s="59"/>
      <c r="D140" s="59"/>
      <c r="E140" s="59"/>
      <c r="F140" s="59"/>
      <c r="G140" s="59"/>
      <c r="H140" s="59"/>
      <c r="I140" s="59"/>
      <c r="J140" s="59"/>
      <c r="K140" s="59"/>
      <c r="L140" s="43"/>
      <c r="M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</sheetData>
  <sheetProtection sheet="1" autoFilter="0" formatColumns="0" formatRows="0" objects="1" scenarios="1" spinCount="100000" saltValue="6pQd6HGh/9vUBNYj94R23H2/wOZkdyzRYPd3s5lN4B2i4YCtN+MyfwjoW0PHeXSTDccuLJrq1ubxNklPJujaqw==" hashValue="ULhfr6PO6aVCDzPX+H6gzDnLA6rTinOq8I/dn6Qoe3diyjJvsLodYMmTF79E2HxIR+bgzMU4hmH1ATtm6VQg6A==" algorithmName="SHA-512" password="CC35"/>
  <autoFilter ref="C92:K13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7" r:id="rId1" display="https://podminky.urs.cz/item/CS_URS_2024_01/611315416"/>
    <hyperlink ref="F99" r:id="rId2" display="https://podminky.urs.cz/item/CS_URS_2024_01/612315417"/>
    <hyperlink ref="F102" r:id="rId3" display="https://podminky.urs.cz/item/CS_URS_2024_01/949101112"/>
    <hyperlink ref="F105" r:id="rId4" display="https://podminky.urs.cz/item/CS_URS_2024_01/952901114"/>
    <hyperlink ref="F108" r:id="rId5" display="https://podminky.urs.cz/item/CS_URS_2024_01/998018001"/>
    <hyperlink ref="F112" r:id="rId6" display="https://podminky.urs.cz/item/CS_URS_2024_01/772524913"/>
    <hyperlink ref="F114" r:id="rId7" display="https://podminky.urs.cz/item/CS_URS_2024_01/772591911"/>
    <hyperlink ref="F116" r:id="rId8" display="https://podminky.urs.cz/item/CS_URS_2024_01/772591912"/>
    <hyperlink ref="F118" r:id="rId9" display="https://podminky.urs.cz/item/CS_URS_2024_01/772591916"/>
    <hyperlink ref="F120" r:id="rId10" display="https://podminky.urs.cz/item/CS_URS_2024_01/772591922"/>
    <hyperlink ref="F122" r:id="rId11" display="https://podminky.urs.cz/item/CS_URS_2024_01/772591923"/>
    <hyperlink ref="F125" r:id="rId12" display="https://podminky.urs.cz/item/CS_URS_2024_01/784171101"/>
    <hyperlink ref="F128" r:id="rId13" display="https://podminky.urs.cz/item/CS_URS_2024_01/784171111"/>
    <hyperlink ref="F131" r:id="rId14" display="https://podminky.urs.cz/item/CS_URS_2024_01/784181111.1"/>
    <hyperlink ref="F133" r:id="rId15" display="https://podminky.urs.cz/item/CS_URS_2024_01/784191001"/>
    <hyperlink ref="F135" r:id="rId16" display="https://podminky.urs.cz/item/CS_URS_2024_01/784191005"/>
    <hyperlink ref="F137" r:id="rId17" display="https://podminky.urs.cz/item/CS_URS_2024_01/784191007"/>
    <hyperlink ref="F139" r:id="rId18" display="https://podminky.urs.cz/item/CS_URS_2024_01/7842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9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81</v>
      </c>
    </row>
    <row r="4" s="1" customFormat="1" ht="24.96" customHeight="1">
      <c r="B4" s="19"/>
      <c r="D4" s="139" t="s">
        <v>126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RECEPCE, SPOLEČENSKÝ SÁL A DENNÍ MÍSTNOST</v>
      </c>
      <c r="F7" s="141"/>
      <c r="G7" s="141"/>
      <c r="H7" s="141"/>
      <c r="L7" s="19"/>
    </row>
    <row r="8" s="1" customFormat="1" ht="12" customHeight="1">
      <c r="B8" s="19"/>
      <c r="D8" s="141" t="s">
        <v>127</v>
      </c>
      <c r="L8" s="19"/>
    </row>
    <row r="9" s="2" customFormat="1" ht="16.5" customHeight="1">
      <c r="A9" s="37"/>
      <c r="B9" s="43"/>
      <c r="C9" s="37"/>
      <c r="D9" s="37"/>
      <c r="E9" s="142" t="s">
        <v>907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129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908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17. 6. 2024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1" t="s">
        <v>28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28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">
        <v>19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41" t="s">
        <v>28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34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35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36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71.25" customHeight="1">
      <c r="A29" s="146"/>
      <c r="B29" s="147"/>
      <c r="C29" s="146"/>
      <c r="D29" s="146"/>
      <c r="E29" s="148" t="s">
        <v>131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38</v>
      </c>
      <c r="E32" s="37"/>
      <c r="F32" s="37"/>
      <c r="G32" s="37"/>
      <c r="H32" s="37"/>
      <c r="I32" s="37"/>
      <c r="J32" s="152">
        <f>ROUND(J87,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40</v>
      </c>
      <c r="G34" s="37"/>
      <c r="H34" s="37"/>
      <c r="I34" s="153" t="s">
        <v>39</v>
      </c>
      <c r="J34" s="153" t="s">
        <v>41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42</v>
      </c>
      <c r="E35" s="141" t="s">
        <v>43</v>
      </c>
      <c r="F35" s="155">
        <f>ROUND((SUM(BE87:BE180)),  2)</f>
        <v>0</v>
      </c>
      <c r="G35" s="37"/>
      <c r="H35" s="37"/>
      <c r="I35" s="156">
        <v>0.20999999999999999</v>
      </c>
      <c r="J35" s="155">
        <f>ROUND(((SUM(BE87:BE180))*I35),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44</v>
      </c>
      <c r="F36" s="155">
        <f>ROUND((SUM(BF87:BF180)),  2)</f>
        <v>0</v>
      </c>
      <c r="G36" s="37"/>
      <c r="H36" s="37"/>
      <c r="I36" s="156">
        <v>0.12</v>
      </c>
      <c r="J36" s="155">
        <f>ROUND(((SUM(BF87:BF180))*I36),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45</v>
      </c>
      <c r="F37" s="155">
        <f>ROUND((SUM(BG87:BG180)),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46</v>
      </c>
      <c r="F38" s="155">
        <f>ROUND((SUM(BH87:BH180)),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47</v>
      </c>
      <c r="F39" s="155">
        <f>ROUND((SUM(BI87:BI180)),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48</v>
      </c>
      <c r="E41" s="159"/>
      <c r="F41" s="159"/>
      <c r="G41" s="160" t="s">
        <v>49</v>
      </c>
      <c r="H41" s="161" t="s">
        <v>50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132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RECEPCE, SPOLEČENSKÝ SÁL A DENNÍ MÍSTNOST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127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907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129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2024-058-04-01 - Profese - silnoproud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>Oblastní muzeum Praha - východ</v>
      </c>
      <c r="G56" s="39"/>
      <c r="H56" s="39"/>
      <c r="I56" s="31" t="s">
        <v>23</v>
      </c>
      <c r="J56" s="71" t="str">
        <f>IF(J14="","",J14)</f>
        <v>17. 6. 2024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40.05" customHeight="1">
      <c r="A58" s="37"/>
      <c r="B58" s="38"/>
      <c r="C58" s="31" t="s">
        <v>25</v>
      </c>
      <c r="D58" s="39"/>
      <c r="E58" s="39"/>
      <c r="F58" s="26" t="str">
        <f>E17</f>
        <v>Oblastní muzeum,Masarykovo náměstí 97,Brandýs n.L.</v>
      </c>
      <c r="G58" s="39"/>
      <c r="H58" s="39"/>
      <c r="I58" s="31" t="s">
        <v>31</v>
      </c>
      <c r="J58" s="35" t="str">
        <f>E23</f>
        <v>ing. arch. Jiří Sedláček, Kladská 25, Praha 2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34</v>
      </c>
      <c r="J59" s="35" t="str">
        <f>E26</f>
        <v>Ing. Dana Mlejnková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133</v>
      </c>
      <c r="D61" s="170"/>
      <c r="E61" s="170"/>
      <c r="F61" s="170"/>
      <c r="G61" s="170"/>
      <c r="H61" s="170"/>
      <c r="I61" s="170"/>
      <c r="J61" s="171" t="s">
        <v>134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70</v>
      </c>
      <c r="D63" s="39"/>
      <c r="E63" s="39"/>
      <c r="F63" s="39"/>
      <c r="G63" s="39"/>
      <c r="H63" s="39"/>
      <c r="I63" s="39"/>
      <c r="J63" s="101">
        <f>J87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135</v>
      </c>
    </row>
    <row r="64" s="9" customFormat="1" ht="24.96" customHeight="1">
      <c r="A64" s="9"/>
      <c r="B64" s="173"/>
      <c r="C64" s="174"/>
      <c r="D64" s="175" t="s">
        <v>909</v>
      </c>
      <c r="E64" s="176"/>
      <c r="F64" s="176"/>
      <c r="G64" s="176"/>
      <c r="H64" s="176"/>
      <c r="I64" s="176"/>
      <c r="J64" s="177">
        <f>J88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3"/>
      <c r="C65" s="174"/>
      <c r="D65" s="175" t="s">
        <v>910</v>
      </c>
      <c r="E65" s="176"/>
      <c r="F65" s="176"/>
      <c r="G65" s="176"/>
      <c r="H65" s="176"/>
      <c r="I65" s="176"/>
      <c r="J65" s="177">
        <f>J178</f>
        <v>0</v>
      </c>
      <c r="K65" s="174"/>
      <c r="L65" s="178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4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4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155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68" t="str">
        <f>E7</f>
        <v>RECEPCE, SPOLEČENSKÝ SÁL A DENNÍ MÍSTNOST</v>
      </c>
      <c r="F75" s="31"/>
      <c r="G75" s="31"/>
      <c r="H75" s="31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1" customFormat="1" ht="12" customHeight="1">
      <c r="B76" s="20"/>
      <c r="C76" s="31" t="s">
        <v>127</v>
      </c>
      <c r="D76" s="21"/>
      <c r="E76" s="21"/>
      <c r="F76" s="21"/>
      <c r="G76" s="21"/>
      <c r="H76" s="21"/>
      <c r="I76" s="21"/>
      <c r="J76" s="21"/>
      <c r="K76" s="21"/>
      <c r="L76" s="19"/>
    </row>
    <row r="77" s="2" customFormat="1" ht="16.5" customHeight="1">
      <c r="A77" s="37"/>
      <c r="B77" s="38"/>
      <c r="C77" s="39"/>
      <c r="D77" s="39"/>
      <c r="E77" s="168" t="s">
        <v>907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129</v>
      </c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68" t="str">
        <f>E11</f>
        <v>2024-058-04-01 - Profese - silnoproud</v>
      </c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21</v>
      </c>
      <c r="D81" s="39"/>
      <c r="E81" s="39"/>
      <c r="F81" s="26" t="str">
        <f>F14</f>
        <v>Oblastní muzeum Praha - východ</v>
      </c>
      <c r="G81" s="39"/>
      <c r="H81" s="39"/>
      <c r="I81" s="31" t="s">
        <v>23</v>
      </c>
      <c r="J81" s="71" t="str">
        <f>IF(J14="","",J14)</f>
        <v>17. 6. 2024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40.05" customHeight="1">
      <c r="A83" s="37"/>
      <c r="B83" s="38"/>
      <c r="C83" s="31" t="s">
        <v>25</v>
      </c>
      <c r="D83" s="39"/>
      <c r="E83" s="39"/>
      <c r="F83" s="26" t="str">
        <f>E17</f>
        <v>Oblastní muzeum,Masarykovo náměstí 97,Brandýs n.L.</v>
      </c>
      <c r="G83" s="39"/>
      <c r="H83" s="39"/>
      <c r="I83" s="31" t="s">
        <v>31</v>
      </c>
      <c r="J83" s="35" t="str">
        <f>E23</f>
        <v>ing. arch. Jiří Sedláček, Kladská 25, Praha 2</v>
      </c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29</v>
      </c>
      <c r="D84" s="39"/>
      <c r="E84" s="39"/>
      <c r="F84" s="26" t="str">
        <f>IF(E20="","",E20)</f>
        <v>Vyplň údaj</v>
      </c>
      <c r="G84" s="39"/>
      <c r="H84" s="39"/>
      <c r="I84" s="31" t="s">
        <v>34</v>
      </c>
      <c r="J84" s="35" t="str">
        <f>E26</f>
        <v>Ing. Dana Mlejnková</v>
      </c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0.32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1" customFormat="1" ht="29.28" customHeight="1">
      <c r="A86" s="184"/>
      <c r="B86" s="185"/>
      <c r="C86" s="186" t="s">
        <v>156</v>
      </c>
      <c r="D86" s="187" t="s">
        <v>57</v>
      </c>
      <c r="E86" s="187" t="s">
        <v>53</v>
      </c>
      <c r="F86" s="187" t="s">
        <v>54</v>
      </c>
      <c r="G86" s="187" t="s">
        <v>157</v>
      </c>
      <c r="H86" s="187" t="s">
        <v>158</v>
      </c>
      <c r="I86" s="187" t="s">
        <v>159</v>
      </c>
      <c r="J86" s="187" t="s">
        <v>134</v>
      </c>
      <c r="K86" s="188" t="s">
        <v>160</v>
      </c>
      <c r="L86" s="189"/>
      <c r="M86" s="91" t="s">
        <v>19</v>
      </c>
      <c r="N86" s="92" t="s">
        <v>42</v>
      </c>
      <c r="O86" s="92" t="s">
        <v>161</v>
      </c>
      <c r="P86" s="92" t="s">
        <v>162</v>
      </c>
      <c r="Q86" s="92" t="s">
        <v>163</v>
      </c>
      <c r="R86" s="92" t="s">
        <v>164</v>
      </c>
      <c r="S86" s="92" t="s">
        <v>165</v>
      </c>
      <c r="T86" s="93" t="s">
        <v>166</v>
      </c>
      <c r="U86" s="184"/>
      <c r="V86" s="184"/>
      <c r="W86" s="184"/>
      <c r="X86" s="184"/>
      <c r="Y86" s="184"/>
      <c r="Z86" s="184"/>
      <c r="AA86" s="184"/>
      <c r="AB86" s="184"/>
      <c r="AC86" s="184"/>
      <c r="AD86" s="184"/>
      <c r="AE86" s="184"/>
    </row>
    <row r="87" s="2" customFormat="1" ht="22.8" customHeight="1">
      <c r="A87" s="37"/>
      <c r="B87" s="38"/>
      <c r="C87" s="98" t="s">
        <v>167</v>
      </c>
      <c r="D87" s="39"/>
      <c r="E87" s="39"/>
      <c r="F87" s="39"/>
      <c r="G87" s="39"/>
      <c r="H87" s="39"/>
      <c r="I87" s="39"/>
      <c r="J87" s="190">
        <f>BK87</f>
        <v>0</v>
      </c>
      <c r="K87" s="39"/>
      <c r="L87" s="43"/>
      <c r="M87" s="94"/>
      <c r="N87" s="191"/>
      <c r="O87" s="95"/>
      <c r="P87" s="192">
        <f>P88+P178</f>
        <v>0</v>
      </c>
      <c r="Q87" s="95"/>
      <c r="R87" s="192">
        <f>R88+R178</f>
        <v>0</v>
      </c>
      <c r="S87" s="95"/>
      <c r="T87" s="193">
        <f>T88+T178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71</v>
      </c>
      <c r="AU87" s="16" t="s">
        <v>135</v>
      </c>
      <c r="BK87" s="194">
        <f>BK88+BK178</f>
        <v>0</v>
      </c>
    </row>
    <row r="88" s="12" customFormat="1" ht="25.92" customHeight="1">
      <c r="A88" s="12"/>
      <c r="B88" s="195"/>
      <c r="C88" s="196"/>
      <c r="D88" s="197" t="s">
        <v>71</v>
      </c>
      <c r="E88" s="198" t="s">
        <v>333</v>
      </c>
      <c r="F88" s="198" t="s">
        <v>334</v>
      </c>
      <c r="G88" s="196"/>
      <c r="H88" s="196"/>
      <c r="I88" s="199"/>
      <c r="J88" s="200">
        <f>BK88</f>
        <v>0</v>
      </c>
      <c r="K88" s="196"/>
      <c r="L88" s="201"/>
      <c r="M88" s="202"/>
      <c r="N88" s="203"/>
      <c r="O88" s="203"/>
      <c r="P88" s="204">
        <f>SUM(P89:P177)</f>
        <v>0</v>
      </c>
      <c r="Q88" s="203"/>
      <c r="R88" s="204">
        <f>SUM(R89:R177)</f>
        <v>0</v>
      </c>
      <c r="S88" s="203"/>
      <c r="T88" s="205">
        <f>SUM(T89:T177)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6" t="s">
        <v>81</v>
      </c>
      <c r="AT88" s="207" t="s">
        <v>71</v>
      </c>
      <c r="AU88" s="207" t="s">
        <v>72</v>
      </c>
      <c r="AY88" s="206" t="s">
        <v>170</v>
      </c>
      <c r="BK88" s="208">
        <f>SUM(BK89:BK177)</f>
        <v>0</v>
      </c>
    </row>
    <row r="89" s="2" customFormat="1" ht="16.5" customHeight="1">
      <c r="A89" s="37"/>
      <c r="B89" s="38"/>
      <c r="C89" s="233" t="s">
        <v>79</v>
      </c>
      <c r="D89" s="233" t="s">
        <v>446</v>
      </c>
      <c r="E89" s="234" t="s">
        <v>911</v>
      </c>
      <c r="F89" s="235" t="s">
        <v>912</v>
      </c>
      <c r="G89" s="236" t="s">
        <v>913</v>
      </c>
      <c r="H89" s="237">
        <v>1</v>
      </c>
      <c r="I89" s="238"/>
      <c r="J89" s="239">
        <f>ROUND(I89*H89,2)</f>
        <v>0</v>
      </c>
      <c r="K89" s="235" t="s">
        <v>19</v>
      </c>
      <c r="L89" s="240"/>
      <c r="M89" s="241" t="s">
        <v>19</v>
      </c>
      <c r="N89" s="242" t="s">
        <v>43</v>
      </c>
      <c r="O89" s="83"/>
      <c r="P89" s="220">
        <f>O89*H89</f>
        <v>0</v>
      </c>
      <c r="Q89" s="220">
        <v>0</v>
      </c>
      <c r="R89" s="220">
        <f>Q89*H89</f>
        <v>0</v>
      </c>
      <c r="S89" s="220">
        <v>0</v>
      </c>
      <c r="T89" s="221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22" t="s">
        <v>356</v>
      </c>
      <c r="AT89" s="222" t="s">
        <v>446</v>
      </c>
      <c r="AU89" s="222" t="s">
        <v>79</v>
      </c>
      <c r="AY89" s="16" t="s">
        <v>170</v>
      </c>
      <c r="BE89" s="223">
        <f>IF(N89="základní",J89,0)</f>
        <v>0</v>
      </c>
      <c r="BF89" s="223">
        <f>IF(N89="snížená",J89,0)</f>
        <v>0</v>
      </c>
      <c r="BG89" s="223">
        <f>IF(N89="zákl. přenesená",J89,0)</f>
        <v>0</v>
      </c>
      <c r="BH89" s="223">
        <f>IF(N89="sníž. přenesená",J89,0)</f>
        <v>0</v>
      </c>
      <c r="BI89" s="223">
        <f>IF(N89="nulová",J89,0)</f>
        <v>0</v>
      </c>
      <c r="BJ89" s="16" t="s">
        <v>79</v>
      </c>
      <c r="BK89" s="223">
        <f>ROUND(I89*H89,2)</f>
        <v>0</v>
      </c>
      <c r="BL89" s="16" t="s">
        <v>181</v>
      </c>
      <c r="BM89" s="222" t="s">
        <v>914</v>
      </c>
    </row>
    <row r="90" s="2" customFormat="1" ht="16.5" customHeight="1">
      <c r="A90" s="37"/>
      <c r="B90" s="38"/>
      <c r="C90" s="233" t="s">
        <v>81</v>
      </c>
      <c r="D90" s="233" t="s">
        <v>446</v>
      </c>
      <c r="E90" s="234" t="s">
        <v>915</v>
      </c>
      <c r="F90" s="235" t="s">
        <v>916</v>
      </c>
      <c r="G90" s="236" t="s">
        <v>913</v>
      </c>
      <c r="H90" s="237">
        <v>4</v>
      </c>
      <c r="I90" s="238"/>
      <c r="J90" s="239">
        <f>ROUND(I90*H90,2)</f>
        <v>0</v>
      </c>
      <c r="K90" s="235" t="s">
        <v>19</v>
      </c>
      <c r="L90" s="240"/>
      <c r="M90" s="241" t="s">
        <v>19</v>
      </c>
      <c r="N90" s="242" t="s">
        <v>43</v>
      </c>
      <c r="O90" s="83"/>
      <c r="P90" s="220">
        <f>O90*H90</f>
        <v>0</v>
      </c>
      <c r="Q90" s="220">
        <v>0</v>
      </c>
      <c r="R90" s="220">
        <f>Q90*H90</f>
        <v>0</v>
      </c>
      <c r="S90" s="220">
        <v>0</v>
      </c>
      <c r="T90" s="221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22" t="s">
        <v>356</v>
      </c>
      <c r="AT90" s="222" t="s">
        <v>446</v>
      </c>
      <c r="AU90" s="222" t="s">
        <v>79</v>
      </c>
      <c r="AY90" s="16" t="s">
        <v>170</v>
      </c>
      <c r="BE90" s="223">
        <f>IF(N90="základní",J90,0)</f>
        <v>0</v>
      </c>
      <c r="BF90" s="223">
        <f>IF(N90="snížená",J90,0)</f>
        <v>0</v>
      </c>
      <c r="BG90" s="223">
        <f>IF(N90="zákl. přenesená",J90,0)</f>
        <v>0</v>
      </c>
      <c r="BH90" s="223">
        <f>IF(N90="sníž. přenesená",J90,0)</f>
        <v>0</v>
      </c>
      <c r="BI90" s="223">
        <f>IF(N90="nulová",J90,0)</f>
        <v>0</v>
      </c>
      <c r="BJ90" s="16" t="s">
        <v>79</v>
      </c>
      <c r="BK90" s="223">
        <f>ROUND(I90*H90,2)</f>
        <v>0</v>
      </c>
      <c r="BL90" s="16" t="s">
        <v>181</v>
      </c>
      <c r="BM90" s="222" t="s">
        <v>917</v>
      </c>
    </row>
    <row r="91" s="2" customFormat="1" ht="16.5" customHeight="1">
      <c r="A91" s="37"/>
      <c r="B91" s="38"/>
      <c r="C91" s="233" t="s">
        <v>187</v>
      </c>
      <c r="D91" s="233" t="s">
        <v>446</v>
      </c>
      <c r="E91" s="234" t="s">
        <v>918</v>
      </c>
      <c r="F91" s="235" t="s">
        <v>919</v>
      </c>
      <c r="G91" s="236" t="s">
        <v>913</v>
      </c>
      <c r="H91" s="237">
        <v>2</v>
      </c>
      <c r="I91" s="238"/>
      <c r="J91" s="239">
        <f>ROUND(I91*H91,2)</f>
        <v>0</v>
      </c>
      <c r="K91" s="235" t="s">
        <v>19</v>
      </c>
      <c r="L91" s="240"/>
      <c r="M91" s="241" t="s">
        <v>19</v>
      </c>
      <c r="N91" s="242" t="s">
        <v>43</v>
      </c>
      <c r="O91" s="83"/>
      <c r="P91" s="220">
        <f>O91*H91</f>
        <v>0</v>
      </c>
      <c r="Q91" s="220">
        <v>0</v>
      </c>
      <c r="R91" s="220">
        <f>Q91*H91</f>
        <v>0</v>
      </c>
      <c r="S91" s="220">
        <v>0</v>
      </c>
      <c r="T91" s="221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22" t="s">
        <v>356</v>
      </c>
      <c r="AT91" s="222" t="s">
        <v>446</v>
      </c>
      <c r="AU91" s="222" t="s">
        <v>79</v>
      </c>
      <c r="AY91" s="16" t="s">
        <v>170</v>
      </c>
      <c r="BE91" s="223">
        <f>IF(N91="základní",J91,0)</f>
        <v>0</v>
      </c>
      <c r="BF91" s="223">
        <f>IF(N91="snížená",J91,0)</f>
        <v>0</v>
      </c>
      <c r="BG91" s="223">
        <f>IF(N91="zákl. přenesená",J91,0)</f>
        <v>0</v>
      </c>
      <c r="BH91" s="223">
        <f>IF(N91="sníž. přenesená",J91,0)</f>
        <v>0</v>
      </c>
      <c r="BI91" s="223">
        <f>IF(N91="nulová",J91,0)</f>
        <v>0</v>
      </c>
      <c r="BJ91" s="16" t="s">
        <v>79</v>
      </c>
      <c r="BK91" s="223">
        <f>ROUND(I91*H91,2)</f>
        <v>0</v>
      </c>
      <c r="BL91" s="16" t="s">
        <v>181</v>
      </c>
      <c r="BM91" s="222" t="s">
        <v>920</v>
      </c>
    </row>
    <row r="92" s="2" customFormat="1" ht="16.5" customHeight="1">
      <c r="A92" s="37"/>
      <c r="B92" s="38"/>
      <c r="C92" s="233" t="s">
        <v>177</v>
      </c>
      <c r="D92" s="233" t="s">
        <v>446</v>
      </c>
      <c r="E92" s="234" t="s">
        <v>921</v>
      </c>
      <c r="F92" s="235" t="s">
        <v>922</v>
      </c>
      <c r="G92" s="236" t="s">
        <v>913</v>
      </c>
      <c r="H92" s="237">
        <v>1</v>
      </c>
      <c r="I92" s="238"/>
      <c r="J92" s="239">
        <f>ROUND(I92*H92,2)</f>
        <v>0</v>
      </c>
      <c r="K92" s="235" t="s">
        <v>19</v>
      </c>
      <c r="L92" s="240"/>
      <c r="M92" s="241" t="s">
        <v>19</v>
      </c>
      <c r="N92" s="242" t="s">
        <v>43</v>
      </c>
      <c r="O92" s="83"/>
      <c r="P92" s="220">
        <f>O92*H92</f>
        <v>0</v>
      </c>
      <c r="Q92" s="220">
        <v>0</v>
      </c>
      <c r="R92" s="220">
        <f>Q92*H92</f>
        <v>0</v>
      </c>
      <c r="S92" s="220">
        <v>0</v>
      </c>
      <c r="T92" s="221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22" t="s">
        <v>356</v>
      </c>
      <c r="AT92" s="222" t="s">
        <v>446</v>
      </c>
      <c r="AU92" s="222" t="s">
        <v>79</v>
      </c>
      <c r="AY92" s="16" t="s">
        <v>170</v>
      </c>
      <c r="BE92" s="223">
        <f>IF(N92="základní",J92,0)</f>
        <v>0</v>
      </c>
      <c r="BF92" s="223">
        <f>IF(N92="snížená",J92,0)</f>
        <v>0</v>
      </c>
      <c r="BG92" s="223">
        <f>IF(N92="zákl. přenesená",J92,0)</f>
        <v>0</v>
      </c>
      <c r="BH92" s="223">
        <f>IF(N92="sníž. přenesená",J92,0)</f>
        <v>0</v>
      </c>
      <c r="BI92" s="223">
        <f>IF(N92="nulová",J92,0)</f>
        <v>0</v>
      </c>
      <c r="BJ92" s="16" t="s">
        <v>79</v>
      </c>
      <c r="BK92" s="223">
        <f>ROUND(I92*H92,2)</f>
        <v>0</v>
      </c>
      <c r="BL92" s="16" t="s">
        <v>181</v>
      </c>
      <c r="BM92" s="222" t="s">
        <v>923</v>
      </c>
    </row>
    <row r="93" s="2" customFormat="1" ht="16.5" customHeight="1">
      <c r="A93" s="37"/>
      <c r="B93" s="38"/>
      <c r="C93" s="233" t="s">
        <v>196</v>
      </c>
      <c r="D93" s="233" t="s">
        <v>446</v>
      </c>
      <c r="E93" s="234" t="s">
        <v>924</v>
      </c>
      <c r="F93" s="235" t="s">
        <v>925</v>
      </c>
      <c r="G93" s="236" t="s">
        <v>913</v>
      </c>
      <c r="H93" s="237">
        <v>2</v>
      </c>
      <c r="I93" s="238"/>
      <c r="J93" s="239">
        <f>ROUND(I93*H93,2)</f>
        <v>0</v>
      </c>
      <c r="K93" s="235" t="s">
        <v>19</v>
      </c>
      <c r="L93" s="240"/>
      <c r="M93" s="241" t="s">
        <v>19</v>
      </c>
      <c r="N93" s="242" t="s">
        <v>43</v>
      </c>
      <c r="O93" s="83"/>
      <c r="P93" s="220">
        <f>O93*H93</f>
        <v>0</v>
      </c>
      <c r="Q93" s="220">
        <v>0</v>
      </c>
      <c r="R93" s="220">
        <f>Q93*H93</f>
        <v>0</v>
      </c>
      <c r="S93" s="220">
        <v>0</v>
      </c>
      <c r="T93" s="221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22" t="s">
        <v>356</v>
      </c>
      <c r="AT93" s="222" t="s">
        <v>446</v>
      </c>
      <c r="AU93" s="222" t="s">
        <v>79</v>
      </c>
      <c r="AY93" s="16" t="s">
        <v>170</v>
      </c>
      <c r="BE93" s="223">
        <f>IF(N93="základní",J93,0)</f>
        <v>0</v>
      </c>
      <c r="BF93" s="223">
        <f>IF(N93="snížená",J93,0)</f>
        <v>0</v>
      </c>
      <c r="BG93" s="223">
        <f>IF(N93="zákl. přenesená",J93,0)</f>
        <v>0</v>
      </c>
      <c r="BH93" s="223">
        <f>IF(N93="sníž. přenesená",J93,0)</f>
        <v>0</v>
      </c>
      <c r="BI93" s="223">
        <f>IF(N93="nulová",J93,0)</f>
        <v>0</v>
      </c>
      <c r="BJ93" s="16" t="s">
        <v>79</v>
      </c>
      <c r="BK93" s="223">
        <f>ROUND(I93*H93,2)</f>
        <v>0</v>
      </c>
      <c r="BL93" s="16" t="s">
        <v>181</v>
      </c>
      <c r="BM93" s="222" t="s">
        <v>926</v>
      </c>
    </row>
    <row r="94" s="2" customFormat="1" ht="16.5" customHeight="1">
      <c r="A94" s="37"/>
      <c r="B94" s="38"/>
      <c r="C94" s="233" t="s">
        <v>201</v>
      </c>
      <c r="D94" s="233" t="s">
        <v>446</v>
      </c>
      <c r="E94" s="234" t="s">
        <v>927</v>
      </c>
      <c r="F94" s="235" t="s">
        <v>928</v>
      </c>
      <c r="G94" s="236" t="s">
        <v>913</v>
      </c>
      <c r="H94" s="237">
        <v>1</v>
      </c>
      <c r="I94" s="238"/>
      <c r="J94" s="239">
        <f>ROUND(I94*H94,2)</f>
        <v>0</v>
      </c>
      <c r="K94" s="235" t="s">
        <v>19</v>
      </c>
      <c r="L94" s="240"/>
      <c r="M94" s="241" t="s">
        <v>19</v>
      </c>
      <c r="N94" s="242" t="s">
        <v>43</v>
      </c>
      <c r="O94" s="83"/>
      <c r="P94" s="220">
        <f>O94*H94</f>
        <v>0</v>
      </c>
      <c r="Q94" s="220">
        <v>0</v>
      </c>
      <c r="R94" s="220">
        <f>Q94*H94</f>
        <v>0</v>
      </c>
      <c r="S94" s="220">
        <v>0</v>
      </c>
      <c r="T94" s="221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22" t="s">
        <v>356</v>
      </c>
      <c r="AT94" s="222" t="s">
        <v>446</v>
      </c>
      <c r="AU94" s="222" t="s">
        <v>79</v>
      </c>
      <c r="AY94" s="16" t="s">
        <v>170</v>
      </c>
      <c r="BE94" s="223">
        <f>IF(N94="základní",J94,0)</f>
        <v>0</v>
      </c>
      <c r="BF94" s="223">
        <f>IF(N94="snížená",J94,0)</f>
        <v>0</v>
      </c>
      <c r="BG94" s="223">
        <f>IF(N94="zákl. přenesená",J94,0)</f>
        <v>0</v>
      </c>
      <c r="BH94" s="223">
        <f>IF(N94="sníž. přenesená",J94,0)</f>
        <v>0</v>
      </c>
      <c r="BI94" s="223">
        <f>IF(N94="nulová",J94,0)</f>
        <v>0</v>
      </c>
      <c r="BJ94" s="16" t="s">
        <v>79</v>
      </c>
      <c r="BK94" s="223">
        <f>ROUND(I94*H94,2)</f>
        <v>0</v>
      </c>
      <c r="BL94" s="16" t="s">
        <v>181</v>
      </c>
      <c r="BM94" s="222" t="s">
        <v>929</v>
      </c>
    </row>
    <row r="95" s="2" customFormat="1" ht="16.5" customHeight="1">
      <c r="A95" s="37"/>
      <c r="B95" s="38"/>
      <c r="C95" s="233" t="s">
        <v>208</v>
      </c>
      <c r="D95" s="233" t="s">
        <v>446</v>
      </c>
      <c r="E95" s="234" t="s">
        <v>930</v>
      </c>
      <c r="F95" s="235" t="s">
        <v>931</v>
      </c>
      <c r="G95" s="236" t="s">
        <v>913</v>
      </c>
      <c r="H95" s="237">
        <v>51</v>
      </c>
      <c r="I95" s="238"/>
      <c r="J95" s="239">
        <f>ROUND(I95*H95,2)</f>
        <v>0</v>
      </c>
      <c r="K95" s="235" t="s">
        <v>19</v>
      </c>
      <c r="L95" s="240"/>
      <c r="M95" s="241" t="s">
        <v>19</v>
      </c>
      <c r="N95" s="242" t="s">
        <v>43</v>
      </c>
      <c r="O95" s="83"/>
      <c r="P95" s="220">
        <f>O95*H95</f>
        <v>0</v>
      </c>
      <c r="Q95" s="220">
        <v>0</v>
      </c>
      <c r="R95" s="220">
        <f>Q95*H95</f>
        <v>0</v>
      </c>
      <c r="S95" s="220">
        <v>0</v>
      </c>
      <c r="T95" s="221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2" t="s">
        <v>356</v>
      </c>
      <c r="AT95" s="222" t="s">
        <v>446</v>
      </c>
      <c r="AU95" s="222" t="s">
        <v>79</v>
      </c>
      <c r="AY95" s="16" t="s">
        <v>170</v>
      </c>
      <c r="BE95" s="223">
        <f>IF(N95="základní",J95,0)</f>
        <v>0</v>
      </c>
      <c r="BF95" s="223">
        <f>IF(N95="snížená",J95,0)</f>
        <v>0</v>
      </c>
      <c r="BG95" s="223">
        <f>IF(N95="zákl. přenesená",J95,0)</f>
        <v>0</v>
      </c>
      <c r="BH95" s="223">
        <f>IF(N95="sníž. přenesená",J95,0)</f>
        <v>0</v>
      </c>
      <c r="BI95" s="223">
        <f>IF(N95="nulová",J95,0)</f>
        <v>0</v>
      </c>
      <c r="BJ95" s="16" t="s">
        <v>79</v>
      </c>
      <c r="BK95" s="223">
        <f>ROUND(I95*H95,2)</f>
        <v>0</v>
      </c>
      <c r="BL95" s="16" t="s">
        <v>181</v>
      </c>
      <c r="BM95" s="222" t="s">
        <v>932</v>
      </c>
    </row>
    <row r="96" s="2" customFormat="1" ht="16.5" customHeight="1">
      <c r="A96" s="37"/>
      <c r="B96" s="38"/>
      <c r="C96" s="233" t="s">
        <v>214</v>
      </c>
      <c r="D96" s="233" t="s">
        <v>446</v>
      </c>
      <c r="E96" s="234" t="s">
        <v>933</v>
      </c>
      <c r="F96" s="235" t="s">
        <v>934</v>
      </c>
      <c r="G96" s="236" t="s">
        <v>913</v>
      </c>
      <c r="H96" s="237">
        <v>1</v>
      </c>
      <c r="I96" s="238"/>
      <c r="J96" s="239">
        <f>ROUND(I96*H96,2)</f>
        <v>0</v>
      </c>
      <c r="K96" s="235" t="s">
        <v>19</v>
      </c>
      <c r="L96" s="240"/>
      <c r="M96" s="241" t="s">
        <v>19</v>
      </c>
      <c r="N96" s="242" t="s">
        <v>43</v>
      </c>
      <c r="O96" s="83"/>
      <c r="P96" s="220">
        <f>O96*H96</f>
        <v>0</v>
      </c>
      <c r="Q96" s="220">
        <v>0</v>
      </c>
      <c r="R96" s="220">
        <f>Q96*H96</f>
        <v>0</v>
      </c>
      <c r="S96" s="220">
        <v>0</v>
      </c>
      <c r="T96" s="221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2" t="s">
        <v>356</v>
      </c>
      <c r="AT96" s="222" t="s">
        <v>446</v>
      </c>
      <c r="AU96" s="222" t="s">
        <v>79</v>
      </c>
      <c r="AY96" s="16" t="s">
        <v>170</v>
      </c>
      <c r="BE96" s="223">
        <f>IF(N96="základní",J96,0)</f>
        <v>0</v>
      </c>
      <c r="BF96" s="223">
        <f>IF(N96="snížená",J96,0)</f>
        <v>0</v>
      </c>
      <c r="BG96" s="223">
        <f>IF(N96="zákl. přenesená",J96,0)</f>
        <v>0</v>
      </c>
      <c r="BH96" s="223">
        <f>IF(N96="sníž. přenesená",J96,0)</f>
        <v>0</v>
      </c>
      <c r="BI96" s="223">
        <f>IF(N96="nulová",J96,0)</f>
        <v>0</v>
      </c>
      <c r="BJ96" s="16" t="s">
        <v>79</v>
      </c>
      <c r="BK96" s="223">
        <f>ROUND(I96*H96,2)</f>
        <v>0</v>
      </c>
      <c r="BL96" s="16" t="s">
        <v>181</v>
      </c>
      <c r="BM96" s="222" t="s">
        <v>935</v>
      </c>
    </row>
    <row r="97" s="2" customFormat="1" ht="16.5" customHeight="1">
      <c r="A97" s="37"/>
      <c r="B97" s="38"/>
      <c r="C97" s="233" t="s">
        <v>221</v>
      </c>
      <c r="D97" s="233" t="s">
        <v>446</v>
      </c>
      <c r="E97" s="234" t="s">
        <v>936</v>
      </c>
      <c r="F97" s="235" t="s">
        <v>937</v>
      </c>
      <c r="G97" s="236" t="s">
        <v>913</v>
      </c>
      <c r="H97" s="237">
        <v>10</v>
      </c>
      <c r="I97" s="238"/>
      <c r="J97" s="239">
        <f>ROUND(I97*H97,2)</f>
        <v>0</v>
      </c>
      <c r="K97" s="235" t="s">
        <v>19</v>
      </c>
      <c r="L97" s="240"/>
      <c r="M97" s="241" t="s">
        <v>19</v>
      </c>
      <c r="N97" s="242" t="s">
        <v>43</v>
      </c>
      <c r="O97" s="83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2" t="s">
        <v>356</v>
      </c>
      <c r="AT97" s="222" t="s">
        <v>446</v>
      </c>
      <c r="AU97" s="222" t="s">
        <v>79</v>
      </c>
      <c r="AY97" s="16" t="s">
        <v>170</v>
      </c>
      <c r="BE97" s="223">
        <f>IF(N97="základní",J97,0)</f>
        <v>0</v>
      </c>
      <c r="BF97" s="223">
        <f>IF(N97="snížená",J97,0)</f>
        <v>0</v>
      </c>
      <c r="BG97" s="223">
        <f>IF(N97="zákl. přenesená",J97,0)</f>
        <v>0</v>
      </c>
      <c r="BH97" s="223">
        <f>IF(N97="sníž. přenesená",J97,0)</f>
        <v>0</v>
      </c>
      <c r="BI97" s="223">
        <f>IF(N97="nulová",J97,0)</f>
        <v>0</v>
      </c>
      <c r="BJ97" s="16" t="s">
        <v>79</v>
      </c>
      <c r="BK97" s="223">
        <f>ROUND(I97*H97,2)</f>
        <v>0</v>
      </c>
      <c r="BL97" s="16" t="s">
        <v>181</v>
      </c>
      <c r="BM97" s="222" t="s">
        <v>938</v>
      </c>
    </row>
    <row r="98" s="2" customFormat="1" ht="16.5" customHeight="1">
      <c r="A98" s="37"/>
      <c r="B98" s="38"/>
      <c r="C98" s="233" t="s">
        <v>229</v>
      </c>
      <c r="D98" s="233" t="s">
        <v>446</v>
      </c>
      <c r="E98" s="234" t="s">
        <v>939</v>
      </c>
      <c r="F98" s="235" t="s">
        <v>940</v>
      </c>
      <c r="G98" s="236" t="s">
        <v>913</v>
      </c>
      <c r="H98" s="237">
        <v>60</v>
      </c>
      <c r="I98" s="238"/>
      <c r="J98" s="239">
        <f>ROUND(I98*H98,2)</f>
        <v>0</v>
      </c>
      <c r="K98" s="235" t="s">
        <v>19</v>
      </c>
      <c r="L98" s="240"/>
      <c r="M98" s="241" t="s">
        <v>19</v>
      </c>
      <c r="N98" s="242" t="s">
        <v>43</v>
      </c>
      <c r="O98" s="83"/>
      <c r="P98" s="220">
        <f>O98*H98</f>
        <v>0</v>
      </c>
      <c r="Q98" s="220">
        <v>0</v>
      </c>
      <c r="R98" s="220">
        <f>Q98*H98</f>
        <v>0</v>
      </c>
      <c r="S98" s="220">
        <v>0</v>
      </c>
      <c r="T98" s="221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2" t="s">
        <v>356</v>
      </c>
      <c r="AT98" s="222" t="s">
        <v>446</v>
      </c>
      <c r="AU98" s="222" t="s">
        <v>79</v>
      </c>
      <c r="AY98" s="16" t="s">
        <v>170</v>
      </c>
      <c r="BE98" s="223">
        <f>IF(N98="základní",J98,0)</f>
        <v>0</v>
      </c>
      <c r="BF98" s="223">
        <f>IF(N98="snížená",J98,0)</f>
        <v>0</v>
      </c>
      <c r="BG98" s="223">
        <f>IF(N98="zákl. přenesená",J98,0)</f>
        <v>0</v>
      </c>
      <c r="BH98" s="223">
        <f>IF(N98="sníž. přenesená",J98,0)</f>
        <v>0</v>
      </c>
      <c r="BI98" s="223">
        <f>IF(N98="nulová",J98,0)</f>
        <v>0</v>
      </c>
      <c r="BJ98" s="16" t="s">
        <v>79</v>
      </c>
      <c r="BK98" s="223">
        <f>ROUND(I98*H98,2)</f>
        <v>0</v>
      </c>
      <c r="BL98" s="16" t="s">
        <v>181</v>
      </c>
      <c r="BM98" s="222" t="s">
        <v>941</v>
      </c>
    </row>
    <row r="99" s="2" customFormat="1" ht="16.5" customHeight="1">
      <c r="A99" s="37"/>
      <c r="B99" s="38"/>
      <c r="C99" s="233" t="s">
        <v>236</v>
      </c>
      <c r="D99" s="233" t="s">
        <v>446</v>
      </c>
      <c r="E99" s="234" t="s">
        <v>942</v>
      </c>
      <c r="F99" s="235" t="s">
        <v>943</v>
      </c>
      <c r="G99" s="236" t="s">
        <v>913</v>
      </c>
      <c r="H99" s="237">
        <v>45</v>
      </c>
      <c r="I99" s="238"/>
      <c r="J99" s="239">
        <f>ROUND(I99*H99,2)</f>
        <v>0</v>
      </c>
      <c r="K99" s="235" t="s">
        <v>19</v>
      </c>
      <c r="L99" s="240"/>
      <c r="M99" s="241" t="s">
        <v>19</v>
      </c>
      <c r="N99" s="242" t="s">
        <v>43</v>
      </c>
      <c r="O99" s="83"/>
      <c r="P99" s="220">
        <f>O99*H99</f>
        <v>0</v>
      </c>
      <c r="Q99" s="220">
        <v>0</v>
      </c>
      <c r="R99" s="220">
        <f>Q99*H99</f>
        <v>0</v>
      </c>
      <c r="S99" s="220">
        <v>0</v>
      </c>
      <c r="T99" s="221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2" t="s">
        <v>356</v>
      </c>
      <c r="AT99" s="222" t="s">
        <v>446</v>
      </c>
      <c r="AU99" s="222" t="s">
        <v>79</v>
      </c>
      <c r="AY99" s="16" t="s">
        <v>170</v>
      </c>
      <c r="BE99" s="223">
        <f>IF(N99="základní",J99,0)</f>
        <v>0</v>
      </c>
      <c r="BF99" s="223">
        <f>IF(N99="snížená",J99,0)</f>
        <v>0</v>
      </c>
      <c r="BG99" s="223">
        <f>IF(N99="zákl. přenesená",J99,0)</f>
        <v>0</v>
      </c>
      <c r="BH99" s="223">
        <f>IF(N99="sníž. přenesená",J99,0)</f>
        <v>0</v>
      </c>
      <c r="BI99" s="223">
        <f>IF(N99="nulová",J99,0)</f>
        <v>0</v>
      </c>
      <c r="BJ99" s="16" t="s">
        <v>79</v>
      </c>
      <c r="BK99" s="223">
        <f>ROUND(I99*H99,2)</f>
        <v>0</v>
      </c>
      <c r="BL99" s="16" t="s">
        <v>181</v>
      </c>
      <c r="BM99" s="222" t="s">
        <v>944</v>
      </c>
    </row>
    <row r="100" s="2" customFormat="1" ht="16.5" customHeight="1">
      <c r="A100" s="37"/>
      <c r="B100" s="38"/>
      <c r="C100" s="233" t="s">
        <v>8</v>
      </c>
      <c r="D100" s="233" t="s">
        <v>446</v>
      </c>
      <c r="E100" s="234" t="s">
        <v>945</v>
      </c>
      <c r="F100" s="235" t="s">
        <v>946</v>
      </c>
      <c r="G100" s="236" t="s">
        <v>913</v>
      </c>
      <c r="H100" s="237">
        <v>1</v>
      </c>
      <c r="I100" s="238"/>
      <c r="J100" s="239">
        <f>ROUND(I100*H100,2)</f>
        <v>0</v>
      </c>
      <c r="K100" s="235" t="s">
        <v>19</v>
      </c>
      <c r="L100" s="240"/>
      <c r="M100" s="241" t="s">
        <v>19</v>
      </c>
      <c r="N100" s="242" t="s">
        <v>43</v>
      </c>
      <c r="O100" s="83"/>
      <c r="P100" s="220">
        <f>O100*H100</f>
        <v>0</v>
      </c>
      <c r="Q100" s="220">
        <v>0</v>
      </c>
      <c r="R100" s="220">
        <f>Q100*H100</f>
        <v>0</v>
      </c>
      <c r="S100" s="220">
        <v>0</v>
      </c>
      <c r="T100" s="221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2" t="s">
        <v>356</v>
      </c>
      <c r="AT100" s="222" t="s">
        <v>446</v>
      </c>
      <c r="AU100" s="222" t="s">
        <v>79</v>
      </c>
      <c r="AY100" s="16" t="s">
        <v>170</v>
      </c>
      <c r="BE100" s="223">
        <f>IF(N100="základní",J100,0)</f>
        <v>0</v>
      </c>
      <c r="BF100" s="223">
        <f>IF(N100="snížená",J100,0)</f>
        <v>0</v>
      </c>
      <c r="BG100" s="223">
        <f>IF(N100="zákl. přenesená",J100,0)</f>
        <v>0</v>
      </c>
      <c r="BH100" s="223">
        <f>IF(N100="sníž. přenesená",J100,0)</f>
        <v>0</v>
      </c>
      <c r="BI100" s="223">
        <f>IF(N100="nulová",J100,0)</f>
        <v>0</v>
      </c>
      <c r="BJ100" s="16" t="s">
        <v>79</v>
      </c>
      <c r="BK100" s="223">
        <f>ROUND(I100*H100,2)</f>
        <v>0</v>
      </c>
      <c r="BL100" s="16" t="s">
        <v>181</v>
      </c>
      <c r="BM100" s="222" t="s">
        <v>947</v>
      </c>
    </row>
    <row r="101" s="2" customFormat="1" ht="16.5" customHeight="1">
      <c r="A101" s="37"/>
      <c r="B101" s="38"/>
      <c r="C101" s="233" t="s">
        <v>245</v>
      </c>
      <c r="D101" s="233" t="s">
        <v>446</v>
      </c>
      <c r="E101" s="234" t="s">
        <v>948</v>
      </c>
      <c r="F101" s="235" t="s">
        <v>949</v>
      </c>
      <c r="G101" s="236" t="s">
        <v>258</v>
      </c>
      <c r="H101" s="237">
        <v>3</v>
      </c>
      <c r="I101" s="238"/>
      <c r="J101" s="239">
        <f>ROUND(I101*H101,2)</f>
        <v>0</v>
      </c>
      <c r="K101" s="235" t="s">
        <v>19</v>
      </c>
      <c r="L101" s="240"/>
      <c r="M101" s="241" t="s">
        <v>19</v>
      </c>
      <c r="N101" s="242" t="s">
        <v>43</v>
      </c>
      <c r="O101" s="83"/>
      <c r="P101" s="220">
        <f>O101*H101</f>
        <v>0</v>
      </c>
      <c r="Q101" s="220">
        <v>0</v>
      </c>
      <c r="R101" s="220">
        <f>Q101*H101</f>
        <v>0</v>
      </c>
      <c r="S101" s="220">
        <v>0</v>
      </c>
      <c r="T101" s="221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22" t="s">
        <v>356</v>
      </c>
      <c r="AT101" s="222" t="s">
        <v>446</v>
      </c>
      <c r="AU101" s="222" t="s">
        <v>79</v>
      </c>
      <c r="AY101" s="16" t="s">
        <v>170</v>
      </c>
      <c r="BE101" s="223">
        <f>IF(N101="základní",J101,0)</f>
        <v>0</v>
      </c>
      <c r="BF101" s="223">
        <f>IF(N101="snížená",J101,0)</f>
        <v>0</v>
      </c>
      <c r="BG101" s="223">
        <f>IF(N101="zákl. přenesená",J101,0)</f>
        <v>0</v>
      </c>
      <c r="BH101" s="223">
        <f>IF(N101="sníž. přenesená",J101,0)</f>
        <v>0</v>
      </c>
      <c r="BI101" s="223">
        <f>IF(N101="nulová",J101,0)</f>
        <v>0</v>
      </c>
      <c r="BJ101" s="16" t="s">
        <v>79</v>
      </c>
      <c r="BK101" s="223">
        <f>ROUND(I101*H101,2)</f>
        <v>0</v>
      </c>
      <c r="BL101" s="16" t="s">
        <v>181</v>
      </c>
      <c r="BM101" s="222" t="s">
        <v>950</v>
      </c>
    </row>
    <row r="102" s="2" customFormat="1" ht="16.5" customHeight="1">
      <c r="A102" s="37"/>
      <c r="B102" s="38"/>
      <c r="C102" s="233" t="s">
        <v>250</v>
      </c>
      <c r="D102" s="233" t="s">
        <v>446</v>
      </c>
      <c r="E102" s="234" t="s">
        <v>951</v>
      </c>
      <c r="F102" s="235" t="s">
        <v>952</v>
      </c>
      <c r="G102" s="236" t="s">
        <v>258</v>
      </c>
      <c r="H102" s="237">
        <v>25</v>
      </c>
      <c r="I102" s="238"/>
      <c r="J102" s="239">
        <f>ROUND(I102*H102,2)</f>
        <v>0</v>
      </c>
      <c r="K102" s="235" t="s">
        <v>19</v>
      </c>
      <c r="L102" s="240"/>
      <c r="M102" s="241" t="s">
        <v>19</v>
      </c>
      <c r="N102" s="242" t="s">
        <v>43</v>
      </c>
      <c r="O102" s="83"/>
      <c r="P102" s="220">
        <f>O102*H102</f>
        <v>0</v>
      </c>
      <c r="Q102" s="220">
        <v>0</v>
      </c>
      <c r="R102" s="220">
        <f>Q102*H102</f>
        <v>0</v>
      </c>
      <c r="S102" s="220">
        <v>0</v>
      </c>
      <c r="T102" s="221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2" t="s">
        <v>356</v>
      </c>
      <c r="AT102" s="222" t="s">
        <v>446</v>
      </c>
      <c r="AU102" s="222" t="s">
        <v>79</v>
      </c>
      <c r="AY102" s="16" t="s">
        <v>170</v>
      </c>
      <c r="BE102" s="223">
        <f>IF(N102="základní",J102,0)</f>
        <v>0</v>
      </c>
      <c r="BF102" s="223">
        <f>IF(N102="snížená",J102,0)</f>
        <v>0</v>
      </c>
      <c r="BG102" s="223">
        <f>IF(N102="zákl. přenesená",J102,0)</f>
        <v>0</v>
      </c>
      <c r="BH102" s="223">
        <f>IF(N102="sníž. přenesená",J102,0)</f>
        <v>0</v>
      </c>
      <c r="BI102" s="223">
        <f>IF(N102="nulová",J102,0)</f>
        <v>0</v>
      </c>
      <c r="BJ102" s="16" t="s">
        <v>79</v>
      </c>
      <c r="BK102" s="223">
        <f>ROUND(I102*H102,2)</f>
        <v>0</v>
      </c>
      <c r="BL102" s="16" t="s">
        <v>181</v>
      </c>
      <c r="BM102" s="222" t="s">
        <v>953</v>
      </c>
    </row>
    <row r="103" s="2" customFormat="1" ht="16.5" customHeight="1">
      <c r="A103" s="37"/>
      <c r="B103" s="38"/>
      <c r="C103" s="233" t="s">
        <v>255</v>
      </c>
      <c r="D103" s="233" t="s">
        <v>446</v>
      </c>
      <c r="E103" s="234" t="s">
        <v>954</v>
      </c>
      <c r="F103" s="235" t="s">
        <v>955</v>
      </c>
      <c r="G103" s="236" t="s">
        <v>258</v>
      </c>
      <c r="H103" s="237">
        <v>100</v>
      </c>
      <c r="I103" s="238"/>
      <c r="J103" s="239">
        <f>ROUND(I103*H103,2)</f>
        <v>0</v>
      </c>
      <c r="K103" s="235" t="s">
        <v>19</v>
      </c>
      <c r="L103" s="240"/>
      <c r="M103" s="241" t="s">
        <v>19</v>
      </c>
      <c r="N103" s="242" t="s">
        <v>43</v>
      </c>
      <c r="O103" s="83"/>
      <c r="P103" s="220">
        <f>O103*H103</f>
        <v>0</v>
      </c>
      <c r="Q103" s="220">
        <v>0</v>
      </c>
      <c r="R103" s="220">
        <f>Q103*H103</f>
        <v>0</v>
      </c>
      <c r="S103" s="220">
        <v>0</v>
      </c>
      <c r="T103" s="221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22" t="s">
        <v>356</v>
      </c>
      <c r="AT103" s="222" t="s">
        <v>446</v>
      </c>
      <c r="AU103" s="222" t="s">
        <v>79</v>
      </c>
      <c r="AY103" s="16" t="s">
        <v>170</v>
      </c>
      <c r="BE103" s="223">
        <f>IF(N103="základní",J103,0)</f>
        <v>0</v>
      </c>
      <c r="BF103" s="223">
        <f>IF(N103="snížená",J103,0)</f>
        <v>0</v>
      </c>
      <c r="BG103" s="223">
        <f>IF(N103="zákl. přenesená",J103,0)</f>
        <v>0</v>
      </c>
      <c r="BH103" s="223">
        <f>IF(N103="sníž. přenesená",J103,0)</f>
        <v>0</v>
      </c>
      <c r="BI103" s="223">
        <f>IF(N103="nulová",J103,0)</f>
        <v>0</v>
      </c>
      <c r="BJ103" s="16" t="s">
        <v>79</v>
      </c>
      <c r="BK103" s="223">
        <f>ROUND(I103*H103,2)</f>
        <v>0</v>
      </c>
      <c r="BL103" s="16" t="s">
        <v>181</v>
      </c>
      <c r="BM103" s="222" t="s">
        <v>956</v>
      </c>
    </row>
    <row r="104" s="2" customFormat="1" ht="16.5" customHeight="1">
      <c r="A104" s="37"/>
      <c r="B104" s="38"/>
      <c r="C104" s="233" t="s">
        <v>181</v>
      </c>
      <c r="D104" s="233" t="s">
        <v>446</v>
      </c>
      <c r="E104" s="234" t="s">
        <v>957</v>
      </c>
      <c r="F104" s="235" t="s">
        <v>958</v>
      </c>
      <c r="G104" s="236" t="s">
        <v>258</v>
      </c>
      <c r="H104" s="237">
        <v>25</v>
      </c>
      <c r="I104" s="238"/>
      <c r="J104" s="239">
        <f>ROUND(I104*H104,2)</f>
        <v>0</v>
      </c>
      <c r="K104" s="235" t="s">
        <v>19</v>
      </c>
      <c r="L104" s="240"/>
      <c r="M104" s="241" t="s">
        <v>19</v>
      </c>
      <c r="N104" s="242" t="s">
        <v>43</v>
      </c>
      <c r="O104" s="83"/>
      <c r="P104" s="220">
        <f>O104*H104</f>
        <v>0</v>
      </c>
      <c r="Q104" s="220">
        <v>0</v>
      </c>
      <c r="R104" s="220">
        <f>Q104*H104</f>
        <v>0</v>
      </c>
      <c r="S104" s="220">
        <v>0</v>
      </c>
      <c r="T104" s="221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22" t="s">
        <v>356</v>
      </c>
      <c r="AT104" s="222" t="s">
        <v>446</v>
      </c>
      <c r="AU104" s="222" t="s">
        <v>79</v>
      </c>
      <c r="AY104" s="16" t="s">
        <v>170</v>
      </c>
      <c r="BE104" s="223">
        <f>IF(N104="základní",J104,0)</f>
        <v>0</v>
      </c>
      <c r="BF104" s="223">
        <f>IF(N104="snížená",J104,0)</f>
        <v>0</v>
      </c>
      <c r="BG104" s="223">
        <f>IF(N104="zákl. přenesená",J104,0)</f>
        <v>0</v>
      </c>
      <c r="BH104" s="223">
        <f>IF(N104="sníž. přenesená",J104,0)</f>
        <v>0</v>
      </c>
      <c r="BI104" s="223">
        <f>IF(N104="nulová",J104,0)</f>
        <v>0</v>
      </c>
      <c r="BJ104" s="16" t="s">
        <v>79</v>
      </c>
      <c r="BK104" s="223">
        <f>ROUND(I104*H104,2)</f>
        <v>0</v>
      </c>
      <c r="BL104" s="16" t="s">
        <v>181</v>
      </c>
      <c r="BM104" s="222" t="s">
        <v>959</v>
      </c>
    </row>
    <row r="105" s="2" customFormat="1" ht="16.5" customHeight="1">
      <c r="A105" s="37"/>
      <c r="B105" s="38"/>
      <c r="C105" s="233" t="s">
        <v>206</v>
      </c>
      <c r="D105" s="233" t="s">
        <v>446</v>
      </c>
      <c r="E105" s="234" t="s">
        <v>960</v>
      </c>
      <c r="F105" s="235" t="s">
        <v>961</v>
      </c>
      <c r="G105" s="236" t="s">
        <v>258</v>
      </c>
      <c r="H105" s="237">
        <v>590</v>
      </c>
      <c r="I105" s="238"/>
      <c r="J105" s="239">
        <f>ROUND(I105*H105,2)</f>
        <v>0</v>
      </c>
      <c r="K105" s="235" t="s">
        <v>19</v>
      </c>
      <c r="L105" s="240"/>
      <c r="M105" s="241" t="s">
        <v>19</v>
      </c>
      <c r="N105" s="242" t="s">
        <v>43</v>
      </c>
      <c r="O105" s="83"/>
      <c r="P105" s="220">
        <f>O105*H105</f>
        <v>0</v>
      </c>
      <c r="Q105" s="220">
        <v>0</v>
      </c>
      <c r="R105" s="220">
        <f>Q105*H105</f>
        <v>0</v>
      </c>
      <c r="S105" s="220">
        <v>0</v>
      </c>
      <c r="T105" s="221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22" t="s">
        <v>356</v>
      </c>
      <c r="AT105" s="222" t="s">
        <v>446</v>
      </c>
      <c r="AU105" s="222" t="s">
        <v>79</v>
      </c>
      <c r="AY105" s="16" t="s">
        <v>170</v>
      </c>
      <c r="BE105" s="223">
        <f>IF(N105="základní",J105,0)</f>
        <v>0</v>
      </c>
      <c r="BF105" s="223">
        <f>IF(N105="snížená",J105,0)</f>
        <v>0</v>
      </c>
      <c r="BG105" s="223">
        <f>IF(N105="zákl. přenesená",J105,0)</f>
        <v>0</v>
      </c>
      <c r="BH105" s="223">
        <f>IF(N105="sníž. přenesená",J105,0)</f>
        <v>0</v>
      </c>
      <c r="BI105" s="223">
        <f>IF(N105="nulová",J105,0)</f>
        <v>0</v>
      </c>
      <c r="BJ105" s="16" t="s">
        <v>79</v>
      </c>
      <c r="BK105" s="223">
        <f>ROUND(I105*H105,2)</f>
        <v>0</v>
      </c>
      <c r="BL105" s="16" t="s">
        <v>181</v>
      </c>
      <c r="BM105" s="222" t="s">
        <v>962</v>
      </c>
    </row>
    <row r="106" s="2" customFormat="1" ht="16.5" customHeight="1">
      <c r="A106" s="37"/>
      <c r="B106" s="38"/>
      <c r="C106" s="233" t="s">
        <v>274</v>
      </c>
      <c r="D106" s="233" t="s">
        <v>446</v>
      </c>
      <c r="E106" s="234" t="s">
        <v>963</v>
      </c>
      <c r="F106" s="235" t="s">
        <v>964</v>
      </c>
      <c r="G106" s="236" t="s">
        <v>258</v>
      </c>
      <c r="H106" s="237">
        <v>75</v>
      </c>
      <c r="I106" s="238"/>
      <c r="J106" s="239">
        <f>ROUND(I106*H106,2)</f>
        <v>0</v>
      </c>
      <c r="K106" s="235" t="s">
        <v>19</v>
      </c>
      <c r="L106" s="240"/>
      <c r="M106" s="241" t="s">
        <v>19</v>
      </c>
      <c r="N106" s="242" t="s">
        <v>43</v>
      </c>
      <c r="O106" s="83"/>
      <c r="P106" s="220">
        <f>O106*H106</f>
        <v>0</v>
      </c>
      <c r="Q106" s="220">
        <v>0</v>
      </c>
      <c r="R106" s="220">
        <f>Q106*H106</f>
        <v>0</v>
      </c>
      <c r="S106" s="220">
        <v>0</v>
      </c>
      <c r="T106" s="221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2" t="s">
        <v>356</v>
      </c>
      <c r="AT106" s="222" t="s">
        <v>446</v>
      </c>
      <c r="AU106" s="222" t="s">
        <v>79</v>
      </c>
      <c r="AY106" s="16" t="s">
        <v>170</v>
      </c>
      <c r="BE106" s="223">
        <f>IF(N106="základní",J106,0)</f>
        <v>0</v>
      </c>
      <c r="BF106" s="223">
        <f>IF(N106="snížená",J106,0)</f>
        <v>0</v>
      </c>
      <c r="BG106" s="223">
        <f>IF(N106="zákl. přenesená",J106,0)</f>
        <v>0</v>
      </c>
      <c r="BH106" s="223">
        <f>IF(N106="sníž. přenesená",J106,0)</f>
        <v>0</v>
      </c>
      <c r="BI106" s="223">
        <f>IF(N106="nulová",J106,0)</f>
        <v>0</v>
      </c>
      <c r="BJ106" s="16" t="s">
        <v>79</v>
      </c>
      <c r="BK106" s="223">
        <f>ROUND(I106*H106,2)</f>
        <v>0</v>
      </c>
      <c r="BL106" s="16" t="s">
        <v>181</v>
      </c>
      <c r="BM106" s="222" t="s">
        <v>965</v>
      </c>
    </row>
    <row r="107" s="2" customFormat="1" ht="16.5" customHeight="1">
      <c r="A107" s="37"/>
      <c r="B107" s="38"/>
      <c r="C107" s="233" t="s">
        <v>279</v>
      </c>
      <c r="D107" s="233" t="s">
        <v>446</v>
      </c>
      <c r="E107" s="234" t="s">
        <v>966</v>
      </c>
      <c r="F107" s="235" t="s">
        <v>967</v>
      </c>
      <c r="G107" s="236" t="s">
        <v>258</v>
      </c>
      <c r="H107" s="237">
        <v>415</v>
      </c>
      <c r="I107" s="238"/>
      <c r="J107" s="239">
        <f>ROUND(I107*H107,2)</f>
        <v>0</v>
      </c>
      <c r="K107" s="235" t="s">
        <v>19</v>
      </c>
      <c r="L107" s="240"/>
      <c r="M107" s="241" t="s">
        <v>19</v>
      </c>
      <c r="N107" s="242" t="s">
        <v>43</v>
      </c>
      <c r="O107" s="83"/>
      <c r="P107" s="220">
        <f>O107*H107</f>
        <v>0</v>
      </c>
      <c r="Q107" s="220">
        <v>0</v>
      </c>
      <c r="R107" s="220">
        <f>Q107*H107</f>
        <v>0</v>
      </c>
      <c r="S107" s="220">
        <v>0</v>
      </c>
      <c r="T107" s="221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22" t="s">
        <v>356</v>
      </c>
      <c r="AT107" s="222" t="s">
        <v>446</v>
      </c>
      <c r="AU107" s="222" t="s">
        <v>79</v>
      </c>
      <c r="AY107" s="16" t="s">
        <v>170</v>
      </c>
      <c r="BE107" s="223">
        <f>IF(N107="základní",J107,0)</f>
        <v>0</v>
      </c>
      <c r="BF107" s="223">
        <f>IF(N107="snížená",J107,0)</f>
        <v>0</v>
      </c>
      <c r="BG107" s="223">
        <f>IF(N107="zákl. přenesená",J107,0)</f>
        <v>0</v>
      </c>
      <c r="BH107" s="223">
        <f>IF(N107="sníž. přenesená",J107,0)</f>
        <v>0</v>
      </c>
      <c r="BI107" s="223">
        <f>IF(N107="nulová",J107,0)</f>
        <v>0</v>
      </c>
      <c r="BJ107" s="16" t="s">
        <v>79</v>
      </c>
      <c r="BK107" s="223">
        <f>ROUND(I107*H107,2)</f>
        <v>0</v>
      </c>
      <c r="BL107" s="16" t="s">
        <v>181</v>
      </c>
      <c r="BM107" s="222" t="s">
        <v>968</v>
      </c>
    </row>
    <row r="108" s="2" customFormat="1" ht="16.5" customHeight="1">
      <c r="A108" s="37"/>
      <c r="B108" s="38"/>
      <c r="C108" s="233" t="s">
        <v>284</v>
      </c>
      <c r="D108" s="233" t="s">
        <v>446</v>
      </c>
      <c r="E108" s="234" t="s">
        <v>969</v>
      </c>
      <c r="F108" s="235" t="s">
        <v>970</v>
      </c>
      <c r="G108" s="236" t="s">
        <v>258</v>
      </c>
      <c r="H108" s="237">
        <v>15</v>
      </c>
      <c r="I108" s="238"/>
      <c r="J108" s="239">
        <f>ROUND(I108*H108,2)</f>
        <v>0</v>
      </c>
      <c r="K108" s="235" t="s">
        <v>19</v>
      </c>
      <c r="L108" s="240"/>
      <c r="M108" s="241" t="s">
        <v>19</v>
      </c>
      <c r="N108" s="242" t="s">
        <v>43</v>
      </c>
      <c r="O108" s="83"/>
      <c r="P108" s="220">
        <f>O108*H108</f>
        <v>0</v>
      </c>
      <c r="Q108" s="220">
        <v>0</v>
      </c>
      <c r="R108" s="220">
        <f>Q108*H108</f>
        <v>0</v>
      </c>
      <c r="S108" s="220">
        <v>0</v>
      </c>
      <c r="T108" s="221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22" t="s">
        <v>356</v>
      </c>
      <c r="AT108" s="222" t="s">
        <v>446</v>
      </c>
      <c r="AU108" s="222" t="s">
        <v>79</v>
      </c>
      <c r="AY108" s="16" t="s">
        <v>170</v>
      </c>
      <c r="BE108" s="223">
        <f>IF(N108="základní",J108,0)</f>
        <v>0</v>
      </c>
      <c r="BF108" s="223">
        <f>IF(N108="snížená",J108,0)</f>
        <v>0</v>
      </c>
      <c r="BG108" s="223">
        <f>IF(N108="zákl. přenesená",J108,0)</f>
        <v>0</v>
      </c>
      <c r="BH108" s="223">
        <f>IF(N108="sníž. přenesená",J108,0)</f>
        <v>0</v>
      </c>
      <c r="BI108" s="223">
        <f>IF(N108="nulová",J108,0)</f>
        <v>0</v>
      </c>
      <c r="BJ108" s="16" t="s">
        <v>79</v>
      </c>
      <c r="BK108" s="223">
        <f>ROUND(I108*H108,2)</f>
        <v>0</v>
      </c>
      <c r="BL108" s="16" t="s">
        <v>181</v>
      </c>
      <c r="BM108" s="222" t="s">
        <v>971</v>
      </c>
    </row>
    <row r="109" s="2" customFormat="1" ht="16.5" customHeight="1">
      <c r="A109" s="37"/>
      <c r="B109" s="38"/>
      <c r="C109" s="233" t="s">
        <v>7</v>
      </c>
      <c r="D109" s="233" t="s">
        <v>446</v>
      </c>
      <c r="E109" s="234" t="s">
        <v>972</v>
      </c>
      <c r="F109" s="235" t="s">
        <v>973</v>
      </c>
      <c r="G109" s="236" t="s">
        <v>258</v>
      </c>
      <c r="H109" s="237">
        <v>30</v>
      </c>
      <c r="I109" s="238"/>
      <c r="J109" s="239">
        <f>ROUND(I109*H109,2)</f>
        <v>0</v>
      </c>
      <c r="K109" s="235" t="s">
        <v>19</v>
      </c>
      <c r="L109" s="240"/>
      <c r="M109" s="241" t="s">
        <v>19</v>
      </c>
      <c r="N109" s="242" t="s">
        <v>43</v>
      </c>
      <c r="O109" s="83"/>
      <c r="P109" s="220">
        <f>O109*H109</f>
        <v>0</v>
      </c>
      <c r="Q109" s="220">
        <v>0</v>
      </c>
      <c r="R109" s="220">
        <f>Q109*H109</f>
        <v>0</v>
      </c>
      <c r="S109" s="220">
        <v>0</v>
      </c>
      <c r="T109" s="221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22" t="s">
        <v>356</v>
      </c>
      <c r="AT109" s="222" t="s">
        <v>446</v>
      </c>
      <c r="AU109" s="222" t="s">
        <v>79</v>
      </c>
      <c r="AY109" s="16" t="s">
        <v>170</v>
      </c>
      <c r="BE109" s="223">
        <f>IF(N109="základní",J109,0)</f>
        <v>0</v>
      </c>
      <c r="BF109" s="223">
        <f>IF(N109="snížená",J109,0)</f>
        <v>0</v>
      </c>
      <c r="BG109" s="223">
        <f>IF(N109="zákl. přenesená",J109,0)</f>
        <v>0</v>
      </c>
      <c r="BH109" s="223">
        <f>IF(N109="sníž. přenesená",J109,0)</f>
        <v>0</v>
      </c>
      <c r="BI109" s="223">
        <f>IF(N109="nulová",J109,0)</f>
        <v>0</v>
      </c>
      <c r="BJ109" s="16" t="s">
        <v>79</v>
      </c>
      <c r="BK109" s="223">
        <f>ROUND(I109*H109,2)</f>
        <v>0</v>
      </c>
      <c r="BL109" s="16" t="s">
        <v>181</v>
      </c>
      <c r="BM109" s="222" t="s">
        <v>974</v>
      </c>
    </row>
    <row r="110" s="2" customFormat="1" ht="16.5" customHeight="1">
      <c r="A110" s="37"/>
      <c r="B110" s="38"/>
      <c r="C110" s="233" t="s">
        <v>293</v>
      </c>
      <c r="D110" s="233" t="s">
        <v>446</v>
      </c>
      <c r="E110" s="234" t="s">
        <v>975</v>
      </c>
      <c r="F110" s="235" t="s">
        <v>976</v>
      </c>
      <c r="G110" s="236" t="s">
        <v>258</v>
      </c>
      <c r="H110" s="237">
        <v>200</v>
      </c>
      <c r="I110" s="238"/>
      <c r="J110" s="239">
        <f>ROUND(I110*H110,2)</f>
        <v>0</v>
      </c>
      <c r="K110" s="235" t="s">
        <v>19</v>
      </c>
      <c r="L110" s="240"/>
      <c r="M110" s="241" t="s">
        <v>19</v>
      </c>
      <c r="N110" s="242" t="s">
        <v>43</v>
      </c>
      <c r="O110" s="83"/>
      <c r="P110" s="220">
        <f>O110*H110</f>
        <v>0</v>
      </c>
      <c r="Q110" s="220">
        <v>0</v>
      </c>
      <c r="R110" s="220">
        <f>Q110*H110</f>
        <v>0</v>
      </c>
      <c r="S110" s="220">
        <v>0</v>
      </c>
      <c r="T110" s="221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22" t="s">
        <v>356</v>
      </c>
      <c r="AT110" s="222" t="s">
        <v>446</v>
      </c>
      <c r="AU110" s="222" t="s">
        <v>79</v>
      </c>
      <c r="AY110" s="16" t="s">
        <v>170</v>
      </c>
      <c r="BE110" s="223">
        <f>IF(N110="základní",J110,0)</f>
        <v>0</v>
      </c>
      <c r="BF110" s="223">
        <f>IF(N110="snížená",J110,0)</f>
        <v>0</v>
      </c>
      <c r="BG110" s="223">
        <f>IF(N110="zákl. přenesená",J110,0)</f>
        <v>0</v>
      </c>
      <c r="BH110" s="223">
        <f>IF(N110="sníž. přenesená",J110,0)</f>
        <v>0</v>
      </c>
      <c r="BI110" s="223">
        <f>IF(N110="nulová",J110,0)</f>
        <v>0</v>
      </c>
      <c r="BJ110" s="16" t="s">
        <v>79</v>
      </c>
      <c r="BK110" s="223">
        <f>ROUND(I110*H110,2)</f>
        <v>0</v>
      </c>
      <c r="BL110" s="16" t="s">
        <v>181</v>
      </c>
      <c r="BM110" s="222" t="s">
        <v>977</v>
      </c>
    </row>
    <row r="111" s="2" customFormat="1" ht="16.5" customHeight="1">
      <c r="A111" s="37"/>
      <c r="B111" s="38"/>
      <c r="C111" s="233" t="s">
        <v>298</v>
      </c>
      <c r="D111" s="233" t="s">
        <v>446</v>
      </c>
      <c r="E111" s="234" t="s">
        <v>978</v>
      </c>
      <c r="F111" s="235" t="s">
        <v>979</v>
      </c>
      <c r="G111" s="236" t="s">
        <v>980</v>
      </c>
      <c r="H111" s="237">
        <v>1</v>
      </c>
      <c r="I111" s="238"/>
      <c r="J111" s="239">
        <f>ROUND(I111*H111,2)</f>
        <v>0</v>
      </c>
      <c r="K111" s="235" t="s">
        <v>19</v>
      </c>
      <c r="L111" s="240"/>
      <c r="M111" s="241" t="s">
        <v>19</v>
      </c>
      <c r="N111" s="242" t="s">
        <v>43</v>
      </c>
      <c r="O111" s="83"/>
      <c r="P111" s="220">
        <f>O111*H111</f>
        <v>0</v>
      </c>
      <c r="Q111" s="220">
        <v>0</v>
      </c>
      <c r="R111" s="220">
        <f>Q111*H111</f>
        <v>0</v>
      </c>
      <c r="S111" s="220">
        <v>0</v>
      </c>
      <c r="T111" s="221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22" t="s">
        <v>356</v>
      </c>
      <c r="AT111" s="222" t="s">
        <v>446</v>
      </c>
      <c r="AU111" s="222" t="s">
        <v>79</v>
      </c>
      <c r="AY111" s="16" t="s">
        <v>170</v>
      </c>
      <c r="BE111" s="223">
        <f>IF(N111="základní",J111,0)</f>
        <v>0</v>
      </c>
      <c r="BF111" s="223">
        <f>IF(N111="snížená",J111,0)</f>
        <v>0</v>
      </c>
      <c r="BG111" s="223">
        <f>IF(N111="zákl. přenesená",J111,0)</f>
        <v>0</v>
      </c>
      <c r="BH111" s="223">
        <f>IF(N111="sníž. přenesená",J111,0)</f>
        <v>0</v>
      </c>
      <c r="BI111" s="223">
        <f>IF(N111="nulová",J111,0)</f>
        <v>0</v>
      </c>
      <c r="BJ111" s="16" t="s">
        <v>79</v>
      </c>
      <c r="BK111" s="223">
        <f>ROUND(I111*H111,2)</f>
        <v>0</v>
      </c>
      <c r="BL111" s="16" t="s">
        <v>181</v>
      </c>
      <c r="BM111" s="222" t="s">
        <v>981</v>
      </c>
    </row>
    <row r="112" s="2" customFormat="1" ht="33" customHeight="1">
      <c r="A112" s="37"/>
      <c r="B112" s="38"/>
      <c r="C112" s="233" t="s">
        <v>303</v>
      </c>
      <c r="D112" s="233" t="s">
        <v>446</v>
      </c>
      <c r="E112" s="234" t="s">
        <v>982</v>
      </c>
      <c r="F112" s="235" t="s">
        <v>983</v>
      </c>
      <c r="G112" s="236" t="s">
        <v>913</v>
      </c>
      <c r="H112" s="237">
        <v>1</v>
      </c>
      <c r="I112" s="238"/>
      <c r="J112" s="239">
        <f>ROUND(I112*H112,2)</f>
        <v>0</v>
      </c>
      <c r="K112" s="235" t="s">
        <v>19</v>
      </c>
      <c r="L112" s="240"/>
      <c r="M112" s="241" t="s">
        <v>19</v>
      </c>
      <c r="N112" s="242" t="s">
        <v>43</v>
      </c>
      <c r="O112" s="83"/>
      <c r="P112" s="220">
        <f>O112*H112</f>
        <v>0</v>
      </c>
      <c r="Q112" s="220">
        <v>0</v>
      </c>
      <c r="R112" s="220">
        <f>Q112*H112</f>
        <v>0</v>
      </c>
      <c r="S112" s="220">
        <v>0</v>
      </c>
      <c r="T112" s="221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22" t="s">
        <v>356</v>
      </c>
      <c r="AT112" s="222" t="s">
        <v>446</v>
      </c>
      <c r="AU112" s="222" t="s">
        <v>79</v>
      </c>
      <c r="AY112" s="16" t="s">
        <v>170</v>
      </c>
      <c r="BE112" s="223">
        <f>IF(N112="základní",J112,0)</f>
        <v>0</v>
      </c>
      <c r="BF112" s="223">
        <f>IF(N112="snížená",J112,0)</f>
        <v>0</v>
      </c>
      <c r="BG112" s="223">
        <f>IF(N112="zákl. přenesená",J112,0)</f>
        <v>0</v>
      </c>
      <c r="BH112" s="223">
        <f>IF(N112="sníž. přenesená",J112,0)</f>
        <v>0</v>
      </c>
      <c r="BI112" s="223">
        <f>IF(N112="nulová",J112,0)</f>
        <v>0</v>
      </c>
      <c r="BJ112" s="16" t="s">
        <v>79</v>
      </c>
      <c r="BK112" s="223">
        <f>ROUND(I112*H112,2)</f>
        <v>0</v>
      </c>
      <c r="BL112" s="16" t="s">
        <v>181</v>
      </c>
      <c r="BM112" s="222" t="s">
        <v>984</v>
      </c>
    </row>
    <row r="113" s="2" customFormat="1" ht="44.25" customHeight="1">
      <c r="A113" s="37"/>
      <c r="B113" s="38"/>
      <c r="C113" s="233" t="s">
        <v>307</v>
      </c>
      <c r="D113" s="233" t="s">
        <v>446</v>
      </c>
      <c r="E113" s="234" t="s">
        <v>985</v>
      </c>
      <c r="F113" s="235" t="s">
        <v>986</v>
      </c>
      <c r="G113" s="236" t="s">
        <v>913</v>
      </c>
      <c r="H113" s="237">
        <v>1</v>
      </c>
      <c r="I113" s="238"/>
      <c r="J113" s="239">
        <f>ROUND(I113*H113,2)</f>
        <v>0</v>
      </c>
      <c r="K113" s="235" t="s">
        <v>19</v>
      </c>
      <c r="L113" s="240"/>
      <c r="M113" s="241" t="s">
        <v>19</v>
      </c>
      <c r="N113" s="242" t="s">
        <v>43</v>
      </c>
      <c r="O113" s="83"/>
      <c r="P113" s="220">
        <f>O113*H113</f>
        <v>0</v>
      </c>
      <c r="Q113" s="220">
        <v>0</v>
      </c>
      <c r="R113" s="220">
        <f>Q113*H113</f>
        <v>0</v>
      </c>
      <c r="S113" s="220">
        <v>0</v>
      </c>
      <c r="T113" s="221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22" t="s">
        <v>356</v>
      </c>
      <c r="AT113" s="222" t="s">
        <v>446</v>
      </c>
      <c r="AU113" s="222" t="s">
        <v>79</v>
      </c>
      <c r="AY113" s="16" t="s">
        <v>170</v>
      </c>
      <c r="BE113" s="223">
        <f>IF(N113="základní",J113,0)</f>
        <v>0</v>
      </c>
      <c r="BF113" s="223">
        <f>IF(N113="snížená",J113,0)</f>
        <v>0</v>
      </c>
      <c r="BG113" s="223">
        <f>IF(N113="zákl. přenesená",J113,0)</f>
        <v>0</v>
      </c>
      <c r="BH113" s="223">
        <f>IF(N113="sníž. přenesená",J113,0)</f>
        <v>0</v>
      </c>
      <c r="BI113" s="223">
        <f>IF(N113="nulová",J113,0)</f>
        <v>0</v>
      </c>
      <c r="BJ113" s="16" t="s">
        <v>79</v>
      </c>
      <c r="BK113" s="223">
        <f>ROUND(I113*H113,2)</f>
        <v>0</v>
      </c>
      <c r="BL113" s="16" t="s">
        <v>181</v>
      </c>
      <c r="BM113" s="222" t="s">
        <v>987</v>
      </c>
    </row>
    <row r="114" s="2" customFormat="1" ht="16.5" customHeight="1">
      <c r="A114" s="37"/>
      <c r="B114" s="38"/>
      <c r="C114" s="233" t="s">
        <v>312</v>
      </c>
      <c r="D114" s="233" t="s">
        <v>446</v>
      </c>
      <c r="E114" s="234" t="s">
        <v>988</v>
      </c>
      <c r="F114" s="235" t="s">
        <v>989</v>
      </c>
      <c r="G114" s="236" t="s">
        <v>913</v>
      </c>
      <c r="H114" s="237">
        <v>1</v>
      </c>
      <c r="I114" s="238"/>
      <c r="J114" s="239">
        <f>ROUND(I114*H114,2)</f>
        <v>0</v>
      </c>
      <c r="K114" s="235" t="s">
        <v>19</v>
      </c>
      <c r="L114" s="240"/>
      <c r="M114" s="241" t="s">
        <v>19</v>
      </c>
      <c r="N114" s="242" t="s">
        <v>43</v>
      </c>
      <c r="O114" s="83"/>
      <c r="P114" s="220">
        <f>O114*H114</f>
        <v>0</v>
      </c>
      <c r="Q114" s="220">
        <v>0</v>
      </c>
      <c r="R114" s="220">
        <f>Q114*H114</f>
        <v>0</v>
      </c>
      <c r="S114" s="220">
        <v>0</v>
      </c>
      <c r="T114" s="221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22" t="s">
        <v>356</v>
      </c>
      <c r="AT114" s="222" t="s">
        <v>446</v>
      </c>
      <c r="AU114" s="222" t="s">
        <v>79</v>
      </c>
      <c r="AY114" s="16" t="s">
        <v>170</v>
      </c>
      <c r="BE114" s="223">
        <f>IF(N114="základní",J114,0)</f>
        <v>0</v>
      </c>
      <c r="BF114" s="223">
        <f>IF(N114="snížená",J114,0)</f>
        <v>0</v>
      </c>
      <c r="BG114" s="223">
        <f>IF(N114="zákl. přenesená",J114,0)</f>
        <v>0</v>
      </c>
      <c r="BH114" s="223">
        <f>IF(N114="sníž. přenesená",J114,0)</f>
        <v>0</v>
      </c>
      <c r="BI114" s="223">
        <f>IF(N114="nulová",J114,0)</f>
        <v>0</v>
      </c>
      <c r="BJ114" s="16" t="s">
        <v>79</v>
      </c>
      <c r="BK114" s="223">
        <f>ROUND(I114*H114,2)</f>
        <v>0</v>
      </c>
      <c r="BL114" s="16" t="s">
        <v>181</v>
      </c>
      <c r="BM114" s="222" t="s">
        <v>990</v>
      </c>
    </row>
    <row r="115" s="2" customFormat="1" ht="16.5" customHeight="1">
      <c r="A115" s="37"/>
      <c r="B115" s="38"/>
      <c r="C115" s="233" t="s">
        <v>319</v>
      </c>
      <c r="D115" s="233" t="s">
        <v>446</v>
      </c>
      <c r="E115" s="234" t="s">
        <v>991</v>
      </c>
      <c r="F115" s="235" t="s">
        <v>992</v>
      </c>
      <c r="G115" s="236" t="s">
        <v>913</v>
      </c>
      <c r="H115" s="237">
        <v>1</v>
      </c>
      <c r="I115" s="238"/>
      <c r="J115" s="239">
        <f>ROUND(I115*H115,2)</f>
        <v>0</v>
      </c>
      <c r="K115" s="235" t="s">
        <v>19</v>
      </c>
      <c r="L115" s="240"/>
      <c r="M115" s="241" t="s">
        <v>19</v>
      </c>
      <c r="N115" s="242" t="s">
        <v>43</v>
      </c>
      <c r="O115" s="83"/>
      <c r="P115" s="220">
        <f>O115*H115</f>
        <v>0</v>
      </c>
      <c r="Q115" s="220">
        <v>0</v>
      </c>
      <c r="R115" s="220">
        <f>Q115*H115</f>
        <v>0</v>
      </c>
      <c r="S115" s="220">
        <v>0</v>
      </c>
      <c r="T115" s="221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22" t="s">
        <v>356</v>
      </c>
      <c r="AT115" s="222" t="s">
        <v>446</v>
      </c>
      <c r="AU115" s="222" t="s">
        <v>79</v>
      </c>
      <c r="AY115" s="16" t="s">
        <v>170</v>
      </c>
      <c r="BE115" s="223">
        <f>IF(N115="základní",J115,0)</f>
        <v>0</v>
      </c>
      <c r="BF115" s="223">
        <f>IF(N115="snížená",J115,0)</f>
        <v>0</v>
      </c>
      <c r="BG115" s="223">
        <f>IF(N115="zákl. přenesená",J115,0)</f>
        <v>0</v>
      </c>
      <c r="BH115" s="223">
        <f>IF(N115="sníž. přenesená",J115,0)</f>
        <v>0</v>
      </c>
      <c r="BI115" s="223">
        <f>IF(N115="nulová",J115,0)</f>
        <v>0</v>
      </c>
      <c r="BJ115" s="16" t="s">
        <v>79</v>
      </c>
      <c r="BK115" s="223">
        <f>ROUND(I115*H115,2)</f>
        <v>0</v>
      </c>
      <c r="BL115" s="16" t="s">
        <v>181</v>
      </c>
      <c r="BM115" s="222" t="s">
        <v>993</v>
      </c>
    </row>
    <row r="116" s="2" customFormat="1" ht="16.5" customHeight="1">
      <c r="A116" s="37"/>
      <c r="B116" s="38"/>
      <c r="C116" s="233" t="s">
        <v>328</v>
      </c>
      <c r="D116" s="233" t="s">
        <v>446</v>
      </c>
      <c r="E116" s="234" t="s">
        <v>994</v>
      </c>
      <c r="F116" s="235" t="s">
        <v>995</v>
      </c>
      <c r="G116" s="236" t="s">
        <v>913</v>
      </c>
      <c r="H116" s="237">
        <v>1</v>
      </c>
      <c r="I116" s="238"/>
      <c r="J116" s="239">
        <f>ROUND(I116*H116,2)</f>
        <v>0</v>
      </c>
      <c r="K116" s="235" t="s">
        <v>19</v>
      </c>
      <c r="L116" s="240"/>
      <c r="M116" s="241" t="s">
        <v>19</v>
      </c>
      <c r="N116" s="242" t="s">
        <v>43</v>
      </c>
      <c r="O116" s="83"/>
      <c r="P116" s="220">
        <f>O116*H116</f>
        <v>0</v>
      </c>
      <c r="Q116" s="220">
        <v>0</v>
      </c>
      <c r="R116" s="220">
        <f>Q116*H116</f>
        <v>0</v>
      </c>
      <c r="S116" s="220">
        <v>0</v>
      </c>
      <c r="T116" s="221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22" t="s">
        <v>356</v>
      </c>
      <c r="AT116" s="222" t="s">
        <v>446</v>
      </c>
      <c r="AU116" s="222" t="s">
        <v>79</v>
      </c>
      <c r="AY116" s="16" t="s">
        <v>170</v>
      </c>
      <c r="BE116" s="223">
        <f>IF(N116="základní",J116,0)</f>
        <v>0</v>
      </c>
      <c r="BF116" s="223">
        <f>IF(N116="snížená",J116,0)</f>
        <v>0</v>
      </c>
      <c r="BG116" s="223">
        <f>IF(N116="zákl. přenesená",J116,0)</f>
        <v>0</v>
      </c>
      <c r="BH116" s="223">
        <f>IF(N116="sníž. přenesená",J116,0)</f>
        <v>0</v>
      </c>
      <c r="BI116" s="223">
        <f>IF(N116="nulová",J116,0)</f>
        <v>0</v>
      </c>
      <c r="BJ116" s="16" t="s">
        <v>79</v>
      </c>
      <c r="BK116" s="223">
        <f>ROUND(I116*H116,2)</f>
        <v>0</v>
      </c>
      <c r="BL116" s="16" t="s">
        <v>181</v>
      </c>
      <c r="BM116" s="222" t="s">
        <v>996</v>
      </c>
    </row>
    <row r="117" s="2" customFormat="1" ht="16.5" customHeight="1">
      <c r="A117" s="37"/>
      <c r="B117" s="38"/>
      <c r="C117" s="233" t="s">
        <v>335</v>
      </c>
      <c r="D117" s="233" t="s">
        <v>446</v>
      </c>
      <c r="E117" s="234" t="s">
        <v>997</v>
      </c>
      <c r="F117" s="235" t="s">
        <v>998</v>
      </c>
      <c r="G117" s="236" t="s">
        <v>913</v>
      </c>
      <c r="H117" s="237">
        <v>4</v>
      </c>
      <c r="I117" s="238"/>
      <c r="J117" s="239">
        <f>ROUND(I117*H117,2)</f>
        <v>0</v>
      </c>
      <c r="K117" s="235" t="s">
        <v>19</v>
      </c>
      <c r="L117" s="240"/>
      <c r="M117" s="241" t="s">
        <v>19</v>
      </c>
      <c r="N117" s="242" t="s">
        <v>43</v>
      </c>
      <c r="O117" s="83"/>
      <c r="P117" s="220">
        <f>O117*H117</f>
        <v>0</v>
      </c>
      <c r="Q117" s="220">
        <v>0</v>
      </c>
      <c r="R117" s="220">
        <f>Q117*H117</f>
        <v>0</v>
      </c>
      <c r="S117" s="220">
        <v>0</v>
      </c>
      <c r="T117" s="221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22" t="s">
        <v>356</v>
      </c>
      <c r="AT117" s="222" t="s">
        <v>446</v>
      </c>
      <c r="AU117" s="222" t="s">
        <v>79</v>
      </c>
      <c r="AY117" s="16" t="s">
        <v>170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16" t="s">
        <v>79</v>
      </c>
      <c r="BK117" s="223">
        <f>ROUND(I117*H117,2)</f>
        <v>0</v>
      </c>
      <c r="BL117" s="16" t="s">
        <v>181</v>
      </c>
      <c r="BM117" s="222" t="s">
        <v>999</v>
      </c>
    </row>
    <row r="118" s="2" customFormat="1" ht="16.5" customHeight="1">
      <c r="A118" s="37"/>
      <c r="B118" s="38"/>
      <c r="C118" s="233" t="s">
        <v>342</v>
      </c>
      <c r="D118" s="233" t="s">
        <v>446</v>
      </c>
      <c r="E118" s="234" t="s">
        <v>1000</v>
      </c>
      <c r="F118" s="235" t="s">
        <v>1001</v>
      </c>
      <c r="G118" s="236" t="s">
        <v>913</v>
      </c>
      <c r="H118" s="237">
        <v>1</v>
      </c>
      <c r="I118" s="238"/>
      <c r="J118" s="239">
        <f>ROUND(I118*H118,2)</f>
        <v>0</v>
      </c>
      <c r="K118" s="235" t="s">
        <v>19</v>
      </c>
      <c r="L118" s="240"/>
      <c r="M118" s="241" t="s">
        <v>19</v>
      </c>
      <c r="N118" s="242" t="s">
        <v>43</v>
      </c>
      <c r="O118" s="83"/>
      <c r="P118" s="220">
        <f>O118*H118</f>
        <v>0</v>
      </c>
      <c r="Q118" s="220">
        <v>0</v>
      </c>
      <c r="R118" s="220">
        <f>Q118*H118</f>
        <v>0</v>
      </c>
      <c r="S118" s="220">
        <v>0</v>
      </c>
      <c r="T118" s="221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22" t="s">
        <v>356</v>
      </c>
      <c r="AT118" s="222" t="s">
        <v>446</v>
      </c>
      <c r="AU118" s="222" t="s">
        <v>79</v>
      </c>
      <c r="AY118" s="16" t="s">
        <v>170</v>
      </c>
      <c r="BE118" s="223">
        <f>IF(N118="základní",J118,0)</f>
        <v>0</v>
      </c>
      <c r="BF118" s="223">
        <f>IF(N118="snížená",J118,0)</f>
        <v>0</v>
      </c>
      <c r="BG118" s="223">
        <f>IF(N118="zákl. přenesená",J118,0)</f>
        <v>0</v>
      </c>
      <c r="BH118" s="223">
        <f>IF(N118="sníž. přenesená",J118,0)</f>
        <v>0</v>
      </c>
      <c r="BI118" s="223">
        <f>IF(N118="nulová",J118,0)</f>
        <v>0</v>
      </c>
      <c r="BJ118" s="16" t="s">
        <v>79</v>
      </c>
      <c r="BK118" s="223">
        <f>ROUND(I118*H118,2)</f>
        <v>0</v>
      </c>
      <c r="BL118" s="16" t="s">
        <v>181</v>
      </c>
      <c r="BM118" s="222" t="s">
        <v>1002</v>
      </c>
    </row>
    <row r="119" s="2" customFormat="1" ht="16.5" customHeight="1">
      <c r="A119" s="37"/>
      <c r="B119" s="38"/>
      <c r="C119" s="233" t="s">
        <v>349</v>
      </c>
      <c r="D119" s="233" t="s">
        <v>446</v>
      </c>
      <c r="E119" s="234" t="s">
        <v>1003</v>
      </c>
      <c r="F119" s="235" t="s">
        <v>1004</v>
      </c>
      <c r="G119" s="236" t="s">
        <v>913</v>
      </c>
      <c r="H119" s="237">
        <v>2</v>
      </c>
      <c r="I119" s="238"/>
      <c r="J119" s="239">
        <f>ROUND(I119*H119,2)</f>
        <v>0</v>
      </c>
      <c r="K119" s="235" t="s">
        <v>19</v>
      </c>
      <c r="L119" s="240"/>
      <c r="M119" s="241" t="s">
        <v>19</v>
      </c>
      <c r="N119" s="242" t="s">
        <v>43</v>
      </c>
      <c r="O119" s="83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2" t="s">
        <v>356</v>
      </c>
      <c r="AT119" s="222" t="s">
        <v>446</v>
      </c>
      <c r="AU119" s="222" t="s">
        <v>79</v>
      </c>
      <c r="AY119" s="16" t="s">
        <v>170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6" t="s">
        <v>79</v>
      </c>
      <c r="BK119" s="223">
        <f>ROUND(I119*H119,2)</f>
        <v>0</v>
      </c>
      <c r="BL119" s="16" t="s">
        <v>181</v>
      </c>
      <c r="BM119" s="222" t="s">
        <v>1005</v>
      </c>
    </row>
    <row r="120" s="2" customFormat="1" ht="16.5" customHeight="1">
      <c r="A120" s="37"/>
      <c r="B120" s="38"/>
      <c r="C120" s="233" t="s">
        <v>356</v>
      </c>
      <c r="D120" s="233" t="s">
        <v>446</v>
      </c>
      <c r="E120" s="234" t="s">
        <v>1006</v>
      </c>
      <c r="F120" s="235" t="s">
        <v>1007</v>
      </c>
      <c r="G120" s="236" t="s">
        <v>913</v>
      </c>
      <c r="H120" s="237">
        <v>20</v>
      </c>
      <c r="I120" s="238"/>
      <c r="J120" s="239">
        <f>ROUND(I120*H120,2)</f>
        <v>0</v>
      </c>
      <c r="K120" s="235" t="s">
        <v>19</v>
      </c>
      <c r="L120" s="240"/>
      <c r="M120" s="241" t="s">
        <v>19</v>
      </c>
      <c r="N120" s="242" t="s">
        <v>43</v>
      </c>
      <c r="O120" s="83"/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22" t="s">
        <v>356</v>
      </c>
      <c r="AT120" s="222" t="s">
        <v>446</v>
      </c>
      <c r="AU120" s="222" t="s">
        <v>79</v>
      </c>
      <c r="AY120" s="16" t="s">
        <v>170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6" t="s">
        <v>79</v>
      </c>
      <c r="BK120" s="223">
        <f>ROUND(I120*H120,2)</f>
        <v>0</v>
      </c>
      <c r="BL120" s="16" t="s">
        <v>181</v>
      </c>
      <c r="BM120" s="222" t="s">
        <v>1008</v>
      </c>
    </row>
    <row r="121" s="2" customFormat="1" ht="16.5" customHeight="1">
      <c r="A121" s="37"/>
      <c r="B121" s="38"/>
      <c r="C121" s="233" t="s">
        <v>361</v>
      </c>
      <c r="D121" s="233" t="s">
        <v>446</v>
      </c>
      <c r="E121" s="234" t="s">
        <v>1009</v>
      </c>
      <c r="F121" s="235" t="s">
        <v>1010</v>
      </c>
      <c r="G121" s="236" t="s">
        <v>913</v>
      </c>
      <c r="H121" s="237">
        <v>14</v>
      </c>
      <c r="I121" s="238"/>
      <c r="J121" s="239">
        <f>ROUND(I121*H121,2)</f>
        <v>0</v>
      </c>
      <c r="K121" s="235" t="s">
        <v>19</v>
      </c>
      <c r="L121" s="240"/>
      <c r="M121" s="241" t="s">
        <v>19</v>
      </c>
      <c r="N121" s="242" t="s">
        <v>43</v>
      </c>
      <c r="O121" s="83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2" t="s">
        <v>356</v>
      </c>
      <c r="AT121" s="222" t="s">
        <v>446</v>
      </c>
      <c r="AU121" s="222" t="s">
        <v>79</v>
      </c>
      <c r="AY121" s="16" t="s">
        <v>170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6" t="s">
        <v>79</v>
      </c>
      <c r="BK121" s="223">
        <f>ROUND(I121*H121,2)</f>
        <v>0</v>
      </c>
      <c r="BL121" s="16" t="s">
        <v>181</v>
      </c>
      <c r="BM121" s="222" t="s">
        <v>1011</v>
      </c>
    </row>
    <row r="122" s="2" customFormat="1" ht="16.5" customHeight="1">
      <c r="A122" s="37"/>
      <c r="B122" s="38"/>
      <c r="C122" s="233" t="s">
        <v>366</v>
      </c>
      <c r="D122" s="233" t="s">
        <v>446</v>
      </c>
      <c r="E122" s="234" t="s">
        <v>1012</v>
      </c>
      <c r="F122" s="235" t="s">
        <v>1013</v>
      </c>
      <c r="G122" s="236" t="s">
        <v>913</v>
      </c>
      <c r="H122" s="237">
        <v>2</v>
      </c>
      <c r="I122" s="238"/>
      <c r="J122" s="239">
        <f>ROUND(I122*H122,2)</f>
        <v>0</v>
      </c>
      <c r="K122" s="235" t="s">
        <v>19</v>
      </c>
      <c r="L122" s="240"/>
      <c r="M122" s="241" t="s">
        <v>19</v>
      </c>
      <c r="N122" s="242" t="s">
        <v>43</v>
      </c>
      <c r="O122" s="83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2" t="s">
        <v>356</v>
      </c>
      <c r="AT122" s="222" t="s">
        <v>446</v>
      </c>
      <c r="AU122" s="222" t="s">
        <v>79</v>
      </c>
      <c r="AY122" s="16" t="s">
        <v>170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6" t="s">
        <v>79</v>
      </c>
      <c r="BK122" s="223">
        <f>ROUND(I122*H122,2)</f>
        <v>0</v>
      </c>
      <c r="BL122" s="16" t="s">
        <v>181</v>
      </c>
      <c r="BM122" s="222" t="s">
        <v>1014</v>
      </c>
    </row>
    <row r="123" s="2" customFormat="1" ht="16.5" customHeight="1">
      <c r="A123" s="37"/>
      <c r="B123" s="38"/>
      <c r="C123" s="233" t="s">
        <v>371</v>
      </c>
      <c r="D123" s="233" t="s">
        <v>446</v>
      </c>
      <c r="E123" s="234" t="s">
        <v>1015</v>
      </c>
      <c r="F123" s="235" t="s">
        <v>1016</v>
      </c>
      <c r="G123" s="236" t="s">
        <v>913</v>
      </c>
      <c r="H123" s="237">
        <v>2</v>
      </c>
      <c r="I123" s="238"/>
      <c r="J123" s="239">
        <f>ROUND(I123*H123,2)</f>
        <v>0</v>
      </c>
      <c r="K123" s="235" t="s">
        <v>19</v>
      </c>
      <c r="L123" s="240"/>
      <c r="M123" s="241" t="s">
        <v>19</v>
      </c>
      <c r="N123" s="242" t="s">
        <v>43</v>
      </c>
      <c r="O123" s="83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2" t="s">
        <v>356</v>
      </c>
      <c r="AT123" s="222" t="s">
        <v>446</v>
      </c>
      <c r="AU123" s="222" t="s">
        <v>79</v>
      </c>
      <c r="AY123" s="16" t="s">
        <v>170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6" t="s">
        <v>79</v>
      </c>
      <c r="BK123" s="223">
        <f>ROUND(I123*H123,2)</f>
        <v>0</v>
      </c>
      <c r="BL123" s="16" t="s">
        <v>181</v>
      </c>
      <c r="BM123" s="222" t="s">
        <v>1017</v>
      </c>
    </row>
    <row r="124" s="2" customFormat="1" ht="16.5" customHeight="1">
      <c r="A124" s="37"/>
      <c r="B124" s="38"/>
      <c r="C124" s="233" t="s">
        <v>375</v>
      </c>
      <c r="D124" s="233" t="s">
        <v>446</v>
      </c>
      <c r="E124" s="234" t="s">
        <v>1018</v>
      </c>
      <c r="F124" s="235" t="s">
        <v>1019</v>
      </c>
      <c r="G124" s="236" t="s">
        <v>913</v>
      </c>
      <c r="H124" s="237">
        <v>2</v>
      </c>
      <c r="I124" s="238"/>
      <c r="J124" s="239">
        <f>ROUND(I124*H124,2)</f>
        <v>0</v>
      </c>
      <c r="K124" s="235" t="s">
        <v>19</v>
      </c>
      <c r="L124" s="240"/>
      <c r="M124" s="241" t="s">
        <v>19</v>
      </c>
      <c r="N124" s="242" t="s">
        <v>43</v>
      </c>
      <c r="O124" s="83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2" t="s">
        <v>356</v>
      </c>
      <c r="AT124" s="222" t="s">
        <v>446</v>
      </c>
      <c r="AU124" s="222" t="s">
        <v>79</v>
      </c>
      <c r="AY124" s="16" t="s">
        <v>170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6" t="s">
        <v>79</v>
      </c>
      <c r="BK124" s="223">
        <f>ROUND(I124*H124,2)</f>
        <v>0</v>
      </c>
      <c r="BL124" s="16" t="s">
        <v>181</v>
      </c>
      <c r="BM124" s="222" t="s">
        <v>1020</v>
      </c>
    </row>
    <row r="125" s="2" customFormat="1" ht="16.5" customHeight="1">
      <c r="A125" s="37"/>
      <c r="B125" s="38"/>
      <c r="C125" s="233" t="s">
        <v>381</v>
      </c>
      <c r="D125" s="233" t="s">
        <v>446</v>
      </c>
      <c r="E125" s="234" t="s">
        <v>1021</v>
      </c>
      <c r="F125" s="235" t="s">
        <v>1022</v>
      </c>
      <c r="G125" s="236" t="s">
        <v>913</v>
      </c>
      <c r="H125" s="237">
        <v>2</v>
      </c>
      <c r="I125" s="238"/>
      <c r="J125" s="239">
        <f>ROUND(I125*H125,2)</f>
        <v>0</v>
      </c>
      <c r="K125" s="235" t="s">
        <v>19</v>
      </c>
      <c r="L125" s="240"/>
      <c r="M125" s="241" t="s">
        <v>19</v>
      </c>
      <c r="N125" s="242" t="s">
        <v>43</v>
      </c>
      <c r="O125" s="83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2" t="s">
        <v>356</v>
      </c>
      <c r="AT125" s="222" t="s">
        <v>446</v>
      </c>
      <c r="AU125" s="222" t="s">
        <v>79</v>
      </c>
      <c r="AY125" s="16" t="s">
        <v>170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6" t="s">
        <v>79</v>
      </c>
      <c r="BK125" s="223">
        <f>ROUND(I125*H125,2)</f>
        <v>0</v>
      </c>
      <c r="BL125" s="16" t="s">
        <v>181</v>
      </c>
      <c r="BM125" s="222" t="s">
        <v>1023</v>
      </c>
    </row>
    <row r="126" s="2" customFormat="1" ht="16.5" customHeight="1">
      <c r="A126" s="37"/>
      <c r="B126" s="38"/>
      <c r="C126" s="233" t="s">
        <v>388</v>
      </c>
      <c r="D126" s="233" t="s">
        <v>446</v>
      </c>
      <c r="E126" s="234" t="s">
        <v>1024</v>
      </c>
      <c r="F126" s="235" t="s">
        <v>1025</v>
      </c>
      <c r="G126" s="236" t="s">
        <v>913</v>
      </c>
      <c r="H126" s="237">
        <v>1</v>
      </c>
      <c r="I126" s="238"/>
      <c r="J126" s="239">
        <f>ROUND(I126*H126,2)</f>
        <v>0</v>
      </c>
      <c r="K126" s="235" t="s">
        <v>19</v>
      </c>
      <c r="L126" s="240"/>
      <c r="M126" s="241" t="s">
        <v>19</v>
      </c>
      <c r="N126" s="242" t="s">
        <v>43</v>
      </c>
      <c r="O126" s="83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2" t="s">
        <v>356</v>
      </c>
      <c r="AT126" s="222" t="s">
        <v>446</v>
      </c>
      <c r="AU126" s="222" t="s">
        <v>79</v>
      </c>
      <c r="AY126" s="16" t="s">
        <v>170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79</v>
      </c>
      <c r="BK126" s="223">
        <f>ROUND(I126*H126,2)</f>
        <v>0</v>
      </c>
      <c r="BL126" s="16" t="s">
        <v>181</v>
      </c>
      <c r="BM126" s="222" t="s">
        <v>1026</v>
      </c>
    </row>
    <row r="127" s="2" customFormat="1" ht="16.5" customHeight="1">
      <c r="A127" s="37"/>
      <c r="B127" s="38"/>
      <c r="C127" s="233" t="s">
        <v>393</v>
      </c>
      <c r="D127" s="233" t="s">
        <v>446</v>
      </c>
      <c r="E127" s="234" t="s">
        <v>1027</v>
      </c>
      <c r="F127" s="235" t="s">
        <v>1028</v>
      </c>
      <c r="G127" s="236" t="s">
        <v>913</v>
      </c>
      <c r="H127" s="237">
        <v>1</v>
      </c>
      <c r="I127" s="238"/>
      <c r="J127" s="239">
        <f>ROUND(I127*H127,2)</f>
        <v>0</v>
      </c>
      <c r="K127" s="235" t="s">
        <v>19</v>
      </c>
      <c r="L127" s="240"/>
      <c r="M127" s="241" t="s">
        <v>19</v>
      </c>
      <c r="N127" s="242" t="s">
        <v>43</v>
      </c>
      <c r="O127" s="83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2" t="s">
        <v>356</v>
      </c>
      <c r="AT127" s="222" t="s">
        <v>446</v>
      </c>
      <c r="AU127" s="222" t="s">
        <v>79</v>
      </c>
      <c r="AY127" s="16" t="s">
        <v>170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79</v>
      </c>
      <c r="BK127" s="223">
        <f>ROUND(I127*H127,2)</f>
        <v>0</v>
      </c>
      <c r="BL127" s="16" t="s">
        <v>181</v>
      </c>
      <c r="BM127" s="222" t="s">
        <v>1029</v>
      </c>
    </row>
    <row r="128" s="2" customFormat="1" ht="16.5" customHeight="1">
      <c r="A128" s="37"/>
      <c r="B128" s="38"/>
      <c r="C128" s="233" t="s">
        <v>398</v>
      </c>
      <c r="D128" s="233" t="s">
        <v>446</v>
      </c>
      <c r="E128" s="234" t="s">
        <v>1030</v>
      </c>
      <c r="F128" s="235" t="s">
        <v>1031</v>
      </c>
      <c r="G128" s="236" t="s">
        <v>840</v>
      </c>
      <c r="H128" s="237">
        <v>1</v>
      </c>
      <c r="I128" s="238"/>
      <c r="J128" s="239">
        <f>ROUND(I128*H128,2)</f>
        <v>0</v>
      </c>
      <c r="K128" s="235" t="s">
        <v>19</v>
      </c>
      <c r="L128" s="240"/>
      <c r="M128" s="241" t="s">
        <v>19</v>
      </c>
      <c r="N128" s="242" t="s">
        <v>43</v>
      </c>
      <c r="O128" s="83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2" t="s">
        <v>356</v>
      </c>
      <c r="AT128" s="222" t="s">
        <v>446</v>
      </c>
      <c r="AU128" s="222" t="s">
        <v>79</v>
      </c>
      <c r="AY128" s="16" t="s">
        <v>170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79</v>
      </c>
      <c r="BK128" s="223">
        <f>ROUND(I128*H128,2)</f>
        <v>0</v>
      </c>
      <c r="BL128" s="16" t="s">
        <v>181</v>
      </c>
      <c r="BM128" s="222" t="s">
        <v>1032</v>
      </c>
    </row>
    <row r="129" s="2" customFormat="1" ht="16.5" customHeight="1">
      <c r="A129" s="37"/>
      <c r="B129" s="38"/>
      <c r="C129" s="211" t="s">
        <v>403</v>
      </c>
      <c r="D129" s="211" t="s">
        <v>172</v>
      </c>
      <c r="E129" s="212" t="s">
        <v>1033</v>
      </c>
      <c r="F129" s="213" t="s">
        <v>912</v>
      </c>
      <c r="G129" s="214" t="s">
        <v>913</v>
      </c>
      <c r="H129" s="215">
        <v>1</v>
      </c>
      <c r="I129" s="216"/>
      <c r="J129" s="217">
        <f>ROUND(I129*H129,2)</f>
        <v>0</v>
      </c>
      <c r="K129" s="213" t="s">
        <v>19</v>
      </c>
      <c r="L129" s="43"/>
      <c r="M129" s="218" t="s">
        <v>19</v>
      </c>
      <c r="N129" s="219" t="s">
        <v>43</v>
      </c>
      <c r="O129" s="83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2" t="s">
        <v>181</v>
      </c>
      <c r="AT129" s="222" t="s">
        <v>172</v>
      </c>
      <c r="AU129" s="222" t="s">
        <v>79</v>
      </c>
      <c r="AY129" s="16" t="s">
        <v>170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6" t="s">
        <v>79</v>
      </c>
      <c r="BK129" s="223">
        <f>ROUND(I129*H129,2)</f>
        <v>0</v>
      </c>
      <c r="BL129" s="16" t="s">
        <v>181</v>
      </c>
      <c r="BM129" s="222" t="s">
        <v>1034</v>
      </c>
    </row>
    <row r="130" s="2" customFormat="1" ht="16.5" customHeight="1">
      <c r="A130" s="37"/>
      <c r="B130" s="38"/>
      <c r="C130" s="211" t="s">
        <v>410</v>
      </c>
      <c r="D130" s="211" t="s">
        <v>172</v>
      </c>
      <c r="E130" s="212" t="s">
        <v>1035</v>
      </c>
      <c r="F130" s="213" t="s">
        <v>916</v>
      </c>
      <c r="G130" s="214" t="s">
        <v>913</v>
      </c>
      <c r="H130" s="215">
        <v>4</v>
      </c>
      <c r="I130" s="216"/>
      <c r="J130" s="217">
        <f>ROUND(I130*H130,2)</f>
        <v>0</v>
      </c>
      <c r="K130" s="213" t="s">
        <v>19</v>
      </c>
      <c r="L130" s="43"/>
      <c r="M130" s="218" t="s">
        <v>19</v>
      </c>
      <c r="N130" s="219" t="s">
        <v>43</v>
      </c>
      <c r="O130" s="83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2" t="s">
        <v>181</v>
      </c>
      <c r="AT130" s="222" t="s">
        <v>172</v>
      </c>
      <c r="AU130" s="222" t="s">
        <v>79</v>
      </c>
      <c r="AY130" s="16" t="s">
        <v>170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6" t="s">
        <v>79</v>
      </c>
      <c r="BK130" s="223">
        <f>ROUND(I130*H130,2)</f>
        <v>0</v>
      </c>
      <c r="BL130" s="16" t="s">
        <v>181</v>
      </c>
      <c r="BM130" s="222" t="s">
        <v>1036</v>
      </c>
    </row>
    <row r="131" s="2" customFormat="1" ht="16.5" customHeight="1">
      <c r="A131" s="37"/>
      <c r="B131" s="38"/>
      <c r="C131" s="211" t="s">
        <v>415</v>
      </c>
      <c r="D131" s="211" t="s">
        <v>172</v>
      </c>
      <c r="E131" s="212" t="s">
        <v>1037</v>
      </c>
      <c r="F131" s="213" t="s">
        <v>919</v>
      </c>
      <c r="G131" s="214" t="s">
        <v>913</v>
      </c>
      <c r="H131" s="215">
        <v>2</v>
      </c>
      <c r="I131" s="216"/>
      <c r="J131" s="217">
        <f>ROUND(I131*H131,2)</f>
        <v>0</v>
      </c>
      <c r="K131" s="213" t="s">
        <v>19</v>
      </c>
      <c r="L131" s="43"/>
      <c r="M131" s="218" t="s">
        <v>19</v>
      </c>
      <c r="N131" s="219" t="s">
        <v>43</v>
      </c>
      <c r="O131" s="83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2" t="s">
        <v>181</v>
      </c>
      <c r="AT131" s="222" t="s">
        <v>172</v>
      </c>
      <c r="AU131" s="222" t="s">
        <v>79</v>
      </c>
      <c r="AY131" s="16" t="s">
        <v>170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6" t="s">
        <v>79</v>
      </c>
      <c r="BK131" s="223">
        <f>ROUND(I131*H131,2)</f>
        <v>0</v>
      </c>
      <c r="BL131" s="16" t="s">
        <v>181</v>
      </c>
      <c r="BM131" s="222" t="s">
        <v>1038</v>
      </c>
    </row>
    <row r="132" s="2" customFormat="1" ht="16.5" customHeight="1">
      <c r="A132" s="37"/>
      <c r="B132" s="38"/>
      <c r="C132" s="211" t="s">
        <v>595</v>
      </c>
      <c r="D132" s="211" t="s">
        <v>172</v>
      </c>
      <c r="E132" s="212" t="s">
        <v>1039</v>
      </c>
      <c r="F132" s="213" t="s">
        <v>922</v>
      </c>
      <c r="G132" s="214" t="s">
        <v>913</v>
      </c>
      <c r="H132" s="215">
        <v>1</v>
      </c>
      <c r="I132" s="216"/>
      <c r="J132" s="217">
        <f>ROUND(I132*H132,2)</f>
        <v>0</v>
      </c>
      <c r="K132" s="213" t="s">
        <v>19</v>
      </c>
      <c r="L132" s="43"/>
      <c r="M132" s="218" t="s">
        <v>19</v>
      </c>
      <c r="N132" s="219" t="s">
        <v>43</v>
      </c>
      <c r="O132" s="83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2" t="s">
        <v>181</v>
      </c>
      <c r="AT132" s="222" t="s">
        <v>172</v>
      </c>
      <c r="AU132" s="222" t="s">
        <v>79</v>
      </c>
      <c r="AY132" s="16" t="s">
        <v>170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6" t="s">
        <v>79</v>
      </c>
      <c r="BK132" s="223">
        <f>ROUND(I132*H132,2)</f>
        <v>0</v>
      </c>
      <c r="BL132" s="16" t="s">
        <v>181</v>
      </c>
      <c r="BM132" s="222" t="s">
        <v>1040</v>
      </c>
    </row>
    <row r="133" s="2" customFormat="1" ht="16.5" customHeight="1">
      <c r="A133" s="37"/>
      <c r="B133" s="38"/>
      <c r="C133" s="211" t="s">
        <v>599</v>
      </c>
      <c r="D133" s="211" t="s">
        <v>172</v>
      </c>
      <c r="E133" s="212" t="s">
        <v>1041</v>
      </c>
      <c r="F133" s="213" t="s">
        <v>925</v>
      </c>
      <c r="G133" s="214" t="s">
        <v>913</v>
      </c>
      <c r="H133" s="215">
        <v>2</v>
      </c>
      <c r="I133" s="216"/>
      <c r="J133" s="217">
        <f>ROUND(I133*H133,2)</f>
        <v>0</v>
      </c>
      <c r="K133" s="213" t="s">
        <v>19</v>
      </c>
      <c r="L133" s="43"/>
      <c r="M133" s="218" t="s">
        <v>19</v>
      </c>
      <c r="N133" s="219" t="s">
        <v>43</v>
      </c>
      <c r="O133" s="83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2" t="s">
        <v>181</v>
      </c>
      <c r="AT133" s="222" t="s">
        <v>172</v>
      </c>
      <c r="AU133" s="222" t="s">
        <v>79</v>
      </c>
      <c r="AY133" s="16" t="s">
        <v>170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6" t="s">
        <v>79</v>
      </c>
      <c r="BK133" s="223">
        <f>ROUND(I133*H133,2)</f>
        <v>0</v>
      </c>
      <c r="BL133" s="16" t="s">
        <v>181</v>
      </c>
      <c r="BM133" s="222" t="s">
        <v>1042</v>
      </c>
    </row>
    <row r="134" s="2" customFormat="1" ht="16.5" customHeight="1">
      <c r="A134" s="37"/>
      <c r="B134" s="38"/>
      <c r="C134" s="211" t="s">
        <v>604</v>
      </c>
      <c r="D134" s="211" t="s">
        <v>172</v>
      </c>
      <c r="E134" s="212" t="s">
        <v>1043</v>
      </c>
      <c r="F134" s="213" t="s">
        <v>928</v>
      </c>
      <c r="G134" s="214" t="s">
        <v>913</v>
      </c>
      <c r="H134" s="215">
        <v>1</v>
      </c>
      <c r="I134" s="216"/>
      <c r="J134" s="217">
        <f>ROUND(I134*H134,2)</f>
        <v>0</v>
      </c>
      <c r="K134" s="213" t="s">
        <v>19</v>
      </c>
      <c r="L134" s="43"/>
      <c r="M134" s="218" t="s">
        <v>19</v>
      </c>
      <c r="N134" s="219" t="s">
        <v>43</v>
      </c>
      <c r="O134" s="83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2" t="s">
        <v>181</v>
      </c>
      <c r="AT134" s="222" t="s">
        <v>172</v>
      </c>
      <c r="AU134" s="222" t="s">
        <v>79</v>
      </c>
      <c r="AY134" s="16" t="s">
        <v>170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6" t="s">
        <v>79</v>
      </c>
      <c r="BK134" s="223">
        <f>ROUND(I134*H134,2)</f>
        <v>0</v>
      </c>
      <c r="BL134" s="16" t="s">
        <v>181</v>
      </c>
      <c r="BM134" s="222" t="s">
        <v>1044</v>
      </c>
    </row>
    <row r="135" s="2" customFormat="1" ht="16.5" customHeight="1">
      <c r="A135" s="37"/>
      <c r="B135" s="38"/>
      <c r="C135" s="211" t="s">
        <v>608</v>
      </c>
      <c r="D135" s="211" t="s">
        <v>172</v>
      </c>
      <c r="E135" s="212" t="s">
        <v>1045</v>
      </c>
      <c r="F135" s="213" t="s">
        <v>931</v>
      </c>
      <c r="G135" s="214" t="s">
        <v>913</v>
      </c>
      <c r="H135" s="215">
        <v>51</v>
      </c>
      <c r="I135" s="216"/>
      <c r="J135" s="217">
        <f>ROUND(I135*H135,2)</f>
        <v>0</v>
      </c>
      <c r="K135" s="213" t="s">
        <v>19</v>
      </c>
      <c r="L135" s="43"/>
      <c r="M135" s="218" t="s">
        <v>19</v>
      </c>
      <c r="N135" s="219" t="s">
        <v>43</v>
      </c>
      <c r="O135" s="83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2" t="s">
        <v>181</v>
      </c>
      <c r="AT135" s="222" t="s">
        <v>172</v>
      </c>
      <c r="AU135" s="222" t="s">
        <v>79</v>
      </c>
      <c r="AY135" s="16" t="s">
        <v>170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6" t="s">
        <v>79</v>
      </c>
      <c r="BK135" s="223">
        <f>ROUND(I135*H135,2)</f>
        <v>0</v>
      </c>
      <c r="BL135" s="16" t="s">
        <v>181</v>
      </c>
      <c r="BM135" s="222" t="s">
        <v>1046</v>
      </c>
    </row>
    <row r="136" s="2" customFormat="1" ht="16.5" customHeight="1">
      <c r="A136" s="37"/>
      <c r="B136" s="38"/>
      <c r="C136" s="211" t="s">
        <v>613</v>
      </c>
      <c r="D136" s="211" t="s">
        <v>172</v>
      </c>
      <c r="E136" s="212" t="s">
        <v>1047</v>
      </c>
      <c r="F136" s="213" t="s">
        <v>934</v>
      </c>
      <c r="G136" s="214" t="s">
        <v>913</v>
      </c>
      <c r="H136" s="215">
        <v>1</v>
      </c>
      <c r="I136" s="216"/>
      <c r="J136" s="217">
        <f>ROUND(I136*H136,2)</f>
        <v>0</v>
      </c>
      <c r="K136" s="213" t="s">
        <v>19</v>
      </c>
      <c r="L136" s="43"/>
      <c r="M136" s="218" t="s">
        <v>19</v>
      </c>
      <c r="N136" s="219" t="s">
        <v>43</v>
      </c>
      <c r="O136" s="83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2" t="s">
        <v>181</v>
      </c>
      <c r="AT136" s="222" t="s">
        <v>172</v>
      </c>
      <c r="AU136" s="222" t="s">
        <v>79</v>
      </c>
      <c r="AY136" s="16" t="s">
        <v>170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6" t="s">
        <v>79</v>
      </c>
      <c r="BK136" s="223">
        <f>ROUND(I136*H136,2)</f>
        <v>0</v>
      </c>
      <c r="BL136" s="16" t="s">
        <v>181</v>
      </c>
      <c r="BM136" s="222" t="s">
        <v>1048</v>
      </c>
    </row>
    <row r="137" s="2" customFormat="1" ht="16.5" customHeight="1">
      <c r="A137" s="37"/>
      <c r="B137" s="38"/>
      <c r="C137" s="211" t="s">
        <v>617</v>
      </c>
      <c r="D137" s="211" t="s">
        <v>172</v>
      </c>
      <c r="E137" s="212" t="s">
        <v>1049</v>
      </c>
      <c r="F137" s="213" t="s">
        <v>937</v>
      </c>
      <c r="G137" s="214" t="s">
        <v>913</v>
      </c>
      <c r="H137" s="215">
        <v>10</v>
      </c>
      <c r="I137" s="216"/>
      <c r="J137" s="217">
        <f>ROUND(I137*H137,2)</f>
        <v>0</v>
      </c>
      <c r="K137" s="213" t="s">
        <v>19</v>
      </c>
      <c r="L137" s="43"/>
      <c r="M137" s="218" t="s">
        <v>19</v>
      </c>
      <c r="N137" s="219" t="s">
        <v>43</v>
      </c>
      <c r="O137" s="83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2" t="s">
        <v>181</v>
      </c>
      <c r="AT137" s="222" t="s">
        <v>172</v>
      </c>
      <c r="AU137" s="222" t="s">
        <v>79</v>
      </c>
      <c r="AY137" s="16" t="s">
        <v>170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79</v>
      </c>
      <c r="BK137" s="223">
        <f>ROUND(I137*H137,2)</f>
        <v>0</v>
      </c>
      <c r="BL137" s="16" t="s">
        <v>181</v>
      </c>
      <c r="BM137" s="222" t="s">
        <v>1050</v>
      </c>
    </row>
    <row r="138" s="2" customFormat="1" ht="16.5" customHeight="1">
      <c r="A138" s="37"/>
      <c r="B138" s="38"/>
      <c r="C138" s="211" t="s">
        <v>621</v>
      </c>
      <c r="D138" s="211" t="s">
        <v>172</v>
      </c>
      <c r="E138" s="212" t="s">
        <v>1051</v>
      </c>
      <c r="F138" s="213" t="s">
        <v>940</v>
      </c>
      <c r="G138" s="214" t="s">
        <v>913</v>
      </c>
      <c r="H138" s="215">
        <v>60</v>
      </c>
      <c r="I138" s="216"/>
      <c r="J138" s="217">
        <f>ROUND(I138*H138,2)</f>
        <v>0</v>
      </c>
      <c r="K138" s="213" t="s">
        <v>19</v>
      </c>
      <c r="L138" s="43"/>
      <c r="M138" s="218" t="s">
        <v>19</v>
      </c>
      <c r="N138" s="219" t="s">
        <v>43</v>
      </c>
      <c r="O138" s="83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2" t="s">
        <v>181</v>
      </c>
      <c r="AT138" s="222" t="s">
        <v>172</v>
      </c>
      <c r="AU138" s="222" t="s">
        <v>79</v>
      </c>
      <c r="AY138" s="16" t="s">
        <v>170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6" t="s">
        <v>79</v>
      </c>
      <c r="BK138" s="223">
        <f>ROUND(I138*H138,2)</f>
        <v>0</v>
      </c>
      <c r="BL138" s="16" t="s">
        <v>181</v>
      </c>
      <c r="BM138" s="222" t="s">
        <v>1052</v>
      </c>
    </row>
    <row r="139" s="2" customFormat="1" ht="16.5" customHeight="1">
      <c r="A139" s="37"/>
      <c r="B139" s="38"/>
      <c r="C139" s="211" t="s">
        <v>626</v>
      </c>
      <c r="D139" s="211" t="s">
        <v>172</v>
      </c>
      <c r="E139" s="212" t="s">
        <v>1053</v>
      </c>
      <c r="F139" s="213" t="s">
        <v>943</v>
      </c>
      <c r="G139" s="214" t="s">
        <v>913</v>
      </c>
      <c r="H139" s="215">
        <v>45</v>
      </c>
      <c r="I139" s="216"/>
      <c r="J139" s="217">
        <f>ROUND(I139*H139,2)</f>
        <v>0</v>
      </c>
      <c r="K139" s="213" t="s">
        <v>19</v>
      </c>
      <c r="L139" s="43"/>
      <c r="M139" s="218" t="s">
        <v>19</v>
      </c>
      <c r="N139" s="219" t="s">
        <v>43</v>
      </c>
      <c r="O139" s="83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2" t="s">
        <v>181</v>
      </c>
      <c r="AT139" s="222" t="s">
        <v>172</v>
      </c>
      <c r="AU139" s="222" t="s">
        <v>79</v>
      </c>
      <c r="AY139" s="16" t="s">
        <v>170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6" t="s">
        <v>79</v>
      </c>
      <c r="BK139" s="223">
        <f>ROUND(I139*H139,2)</f>
        <v>0</v>
      </c>
      <c r="BL139" s="16" t="s">
        <v>181</v>
      </c>
      <c r="BM139" s="222" t="s">
        <v>1054</v>
      </c>
    </row>
    <row r="140" s="2" customFormat="1" ht="16.5" customHeight="1">
      <c r="A140" s="37"/>
      <c r="B140" s="38"/>
      <c r="C140" s="211" t="s">
        <v>631</v>
      </c>
      <c r="D140" s="211" t="s">
        <v>172</v>
      </c>
      <c r="E140" s="212" t="s">
        <v>1055</v>
      </c>
      <c r="F140" s="213" t="s">
        <v>946</v>
      </c>
      <c r="G140" s="214" t="s">
        <v>913</v>
      </c>
      <c r="H140" s="215">
        <v>1</v>
      </c>
      <c r="I140" s="216"/>
      <c r="J140" s="217">
        <f>ROUND(I140*H140,2)</f>
        <v>0</v>
      </c>
      <c r="K140" s="213" t="s">
        <v>19</v>
      </c>
      <c r="L140" s="43"/>
      <c r="M140" s="218" t="s">
        <v>19</v>
      </c>
      <c r="N140" s="219" t="s">
        <v>43</v>
      </c>
      <c r="O140" s="83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2" t="s">
        <v>181</v>
      </c>
      <c r="AT140" s="222" t="s">
        <v>172</v>
      </c>
      <c r="AU140" s="222" t="s">
        <v>79</v>
      </c>
      <c r="AY140" s="16" t="s">
        <v>170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6" t="s">
        <v>79</v>
      </c>
      <c r="BK140" s="223">
        <f>ROUND(I140*H140,2)</f>
        <v>0</v>
      </c>
      <c r="BL140" s="16" t="s">
        <v>181</v>
      </c>
      <c r="BM140" s="222" t="s">
        <v>1056</v>
      </c>
    </row>
    <row r="141" s="2" customFormat="1" ht="16.5" customHeight="1">
      <c r="A141" s="37"/>
      <c r="B141" s="38"/>
      <c r="C141" s="211" t="s">
        <v>636</v>
      </c>
      <c r="D141" s="211" t="s">
        <v>172</v>
      </c>
      <c r="E141" s="212" t="s">
        <v>1057</v>
      </c>
      <c r="F141" s="213" t="s">
        <v>949</v>
      </c>
      <c r="G141" s="214" t="s">
        <v>258</v>
      </c>
      <c r="H141" s="215">
        <v>3</v>
      </c>
      <c r="I141" s="216"/>
      <c r="J141" s="217">
        <f>ROUND(I141*H141,2)</f>
        <v>0</v>
      </c>
      <c r="K141" s="213" t="s">
        <v>19</v>
      </c>
      <c r="L141" s="43"/>
      <c r="M141" s="218" t="s">
        <v>19</v>
      </c>
      <c r="N141" s="219" t="s">
        <v>43</v>
      </c>
      <c r="O141" s="83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2" t="s">
        <v>181</v>
      </c>
      <c r="AT141" s="222" t="s">
        <v>172</v>
      </c>
      <c r="AU141" s="222" t="s">
        <v>79</v>
      </c>
      <c r="AY141" s="16" t="s">
        <v>170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6" t="s">
        <v>79</v>
      </c>
      <c r="BK141" s="223">
        <f>ROUND(I141*H141,2)</f>
        <v>0</v>
      </c>
      <c r="BL141" s="16" t="s">
        <v>181</v>
      </c>
      <c r="BM141" s="222" t="s">
        <v>1058</v>
      </c>
    </row>
    <row r="142" s="2" customFormat="1" ht="16.5" customHeight="1">
      <c r="A142" s="37"/>
      <c r="B142" s="38"/>
      <c r="C142" s="211" t="s">
        <v>640</v>
      </c>
      <c r="D142" s="211" t="s">
        <v>172</v>
      </c>
      <c r="E142" s="212" t="s">
        <v>1059</v>
      </c>
      <c r="F142" s="213" t="s">
        <v>952</v>
      </c>
      <c r="G142" s="214" t="s">
        <v>258</v>
      </c>
      <c r="H142" s="215">
        <v>25</v>
      </c>
      <c r="I142" s="216"/>
      <c r="J142" s="217">
        <f>ROUND(I142*H142,2)</f>
        <v>0</v>
      </c>
      <c r="K142" s="213" t="s">
        <v>19</v>
      </c>
      <c r="L142" s="43"/>
      <c r="M142" s="218" t="s">
        <v>19</v>
      </c>
      <c r="N142" s="219" t="s">
        <v>43</v>
      </c>
      <c r="O142" s="83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2" t="s">
        <v>181</v>
      </c>
      <c r="AT142" s="222" t="s">
        <v>172</v>
      </c>
      <c r="AU142" s="222" t="s">
        <v>79</v>
      </c>
      <c r="AY142" s="16" t="s">
        <v>170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79</v>
      </c>
      <c r="BK142" s="223">
        <f>ROUND(I142*H142,2)</f>
        <v>0</v>
      </c>
      <c r="BL142" s="16" t="s">
        <v>181</v>
      </c>
      <c r="BM142" s="222" t="s">
        <v>1060</v>
      </c>
    </row>
    <row r="143" s="2" customFormat="1" ht="16.5" customHeight="1">
      <c r="A143" s="37"/>
      <c r="B143" s="38"/>
      <c r="C143" s="211" t="s">
        <v>645</v>
      </c>
      <c r="D143" s="211" t="s">
        <v>172</v>
      </c>
      <c r="E143" s="212" t="s">
        <v>1061</v>
      </c>
      <c r="F143" s="213" t="s">
        <v>955</v>
      </c>
      <c r="G143" s="214" t="s">
        <v>258</v>
      </c>
      <c r="H143" s="215">
        <v>100</v>
      </c>
      <c r="I143" s="216"/>
      <c r="J143" s="217">
        <f>ROUND(I143*H143,2)</f>
        <v>0</v>
      </c>
      <c r="K143" s="213" t="s">
        <v>19</v>
      </c>
      <c r="L143" s="43"/>
      <c r="M143" s="218" t="s">
        <v>19</v>
      </c>
      <c r="N143" s="219" t="s">
        <v>43</v>
      </c>
      <c r="O143" s="83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2" t="s">
        <v>181</v>
      </c>
      <c r="AT143" s="222" t="s">
        <v>172</v>
      </c>
      <c r="AU143" s="222" t="s">
        <v>79</v>
      </c>
      <c r="AY143" s="16" t="s">
        <v>170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6" t="s">
        <v>79</v>
      </c>
      <c r="BK143" s="223">
        <f>ROUND(I143*H143,2)</f>
        <v>0</v>
      </c>
      <c r="BL143" s="16" t="s">
        <v>181</v>
      </c>
      <c r="BM143" s="222" t="s">
        <v>1062</v>
      </c>
    </row>
    <row r="144" s="2" customFormat="1" ht="16.5" customHeight="1">
      <c r="A144" s="37"/>
      <c r="B144" s="38"/>
      <c r="C144" s="211" t="s">
        <v>649</v>
      </c>
      <c r="D144" s="211" t="s">
        <v>172</v>
      </c>
      <c r="E144" s="212" t="s">
        <v>1063</v>
      </c>
      <c r="F144" s="213" t="s">
        <v>958</v>
      </c>
      <c r="G144" s="214" t="s">
        <v>258</v>
      </c>
      <c r="H144" s="215">
        <v>25</v>
      </c>
      <c r="I144" s="216"/>
      <c r="J144" s="217">
        <f>ROUND(I144*H144,2)</f>
        <v>0</v>
      </c>
      <c r="K144" s="213" t="s">
        <v>19</v>
      </c>
      <c r="L144" s="43"/>
      <c r="M144" s="218" t="s">
        <v>19</v>
      </c>
      <c r="N144" s="219" t="s">
        <v>43</v>
      </c>
      <c r="O144" s="83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2" t="s">
        <v>181</v>
      </c>
      <c r="AT144" s="222" t="s">
        <v>172</v>
      </c>
      <c r="AU144" s="222" t="s">
        <v>79</v>
      </c>
      <c r="AY144" s="16" t="s">
        <v>170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6" t="s">
        <v>79</v>
      </c>
      <c r="BK144" s="223">
        <f>ROUND(I144*H144,2)</f>
        <v>0</v>
      </c>
      <c r="BL144" s="16" t="s">
        <v>181</v>
      </c>
      <c r="BM144" s="222" t="s">
        <v>1064</v>
      </c>
    </row>
    <row r="145" s="2" customFormat="1" ht="16.5" customHeight="1">
      <c r="A145" s="37"/>
      <c r="B145" s="38"/>
      <c r="C145" s="211" t="s">
        <v>655</v>
      </c>
      <c r="D145" s="211" t="s">
        <v>172</v>
      </c>
      <c r="E145" s="212" t="s">
        <v>1065</v>
      </c>
      <c r="F145" s="213" t="s">
        <v>961</v>
      </c>
      <c r="G145" s="214" t="s">
        <v>258</v>
      </c>
      <c r="H145" s="215">
        <v>590</v>
      </c>
      <c r="I145" s="216"/>
      <c r="J145" s="217">
        <f>ROUND(I145*H145,2)</f>
        <v>0</v>
      </c>
      <c r="K145" s="213" t="s">
        <v>19</v>
      </c>
      <c r="L145" s="43"/>
      <c r="M145" s="218" t="s">
        <v>19</v>
      </c>
      <c r="N145" s="219" t="s">
        <v>43</v>
      </c>
      <c r="O145" s="83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2" t="s">
        <v>181</v>
      </c>
      <c r="AT145" s="222" t="s">
        <v>172</v>
      </c>
      <c r="AU145" s="222" t="s">
        <v>79</v>
      </c>
      <c r="AY145" s="16" t="s">
        <v>170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79</v>
      </c>
      <c r="BK145" s="223">
        <f>ROUND(I145*H145,2)</f>
        <v>0</v>
      </c>
      <c r="BL145" s="16" t="s">
        <v>181</v>
      </c>
      <c r="BM145" s="222" t="s">
        <v>1066</v>
      </c>
    </row>
    <row r="146" s="2" customFormat="1" ht="16.5" customHeight="1">
      <c r="A146" s="37"/>
      <c r="B146" s="38"/>
      <c r="C146" s="211" t="s">
        <v>659</v>
      </c>
      <c r="D146" s="211" t="s">
        <v>172</v>
      </c>
      <c r="E146" s="212" t="s">
        <v>1067</v>
      </c>
      <c r="F146" s="213" t="s">
        <v>964</v>
      </c>
      <c r="G146" s="214" t="s">
        <v>258</v>
      </c>
      <c r="H146" s="215">
        <v>75</v>
      </c>
      <c r="I146" s="216"/>
      <c r="J146" s="217">
        <f>ROUND(I146*H146,2)</f>
        <v>0</v>
      </c>
      <c r="K146" s="213" t="s">
        <v>19</v>
      </c>
      <c r="L146" s="43"/>
      <c r="M146" s="218" t="s">
        <v>19</v>
      </c>
      <c r="N146" s="219" t="s">
        <v>43</v>
      </c>
      <c r="O146" s="83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2" t="s">
        <v>181</v>
      </c>
      <c r="AT146" s="222" t="s">
        <v>172</v>
      </c>
      <c r="AU146" s="222" t="s">
        <v>79</v>
      </c>
      <c r="AY146" s="16" t="s">
        <v>170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6" t="s">
        <v>79</v>
      </c>
      <c r="BK146" s="223">
        <f>ROUND(I146*H146,2)</f>
        <v>0</v>
      </c>
      <c r="BL146" s="16" t="s">
        <v>181</v>
      </c>
      <c r="BM146" s="222" t="s">
        <v>1068</v>
      </c>
    </row>
    <row r="147" s="2" customFormat="1" ht="16.5" customHeight="1">
      <c r="A147" s="37"/>
      <c r="B147" s="38"/>
      <c r="C147" s="211" t="s">
        <v>664</v>
      </c>
      <c r="D147" s="211" t="s">
        <v>172</v>
      </c>
      <c r="E147" s="212" t="s">
        <v>1069</v>
      </c>
      <c r="F147" s="213" t="s">
        <v>967</v>
      </c>
      <c r="G147" s="214" t="s">
        <v>258</v>
      </c>
      <c r="H147" s="215">
        <v>415</v>
      </c>
      <c r="I147" s="216"/>
      <c r="J147" s="217">
        <f>ROUND(I147*H147,2)</f>
        <v>0</v>
      </c>
      <c r="K147" s="213" t="s">
        <v>19</v>
      </c>
      <c r="L147" s="43"/>
      <c r="M147" s="218" t="s">
        <v>19</v>
      </c>
      <c r="N147" s="219" t="s">
        <v>43</v>
      </c>
      <c r="O147" s="83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2" t="s">
        <v>181</v>
      </c>
      <c r="AT147" s="222" t="s">
        <v>172</v>
      </c>
      <c r="AU147" s="222" t="s">
        <v>79</v>
      </c>
      <c r="AY147" s="16" t="s">
        <v>170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6" t="s">
        <v>79</v>
      </c>
      <c r="BK147" s="223">
        <f>ROUND(I147*H147,2)</f>
        <v>0</v>
      </c>
      <c r="BL147" s="16" t="s">
        <v>181</v>
      </c>
      <c r="BM147" s="222" t="s">
        <v>1070</v>
      </c>
    </row>
    <row r="148" s="2" customFormat="1" ht="16.5" customHeight="1">
      <c r="A148" s="37"/>
      <c r="B148" s="38"/>
      <c r="C148" s="211" t="s">
        <v>668</v>
      </c>
      <c r="D148" s="211" t="s">
        <v>172</v>
      </c>
      <c r="E148" s="212" t="s">
        <v>1071</v>
      </c>
      <c r="F148" s="213" t="s">
        <v>970</v>
      </c>
      <c r="G148" s="214" t="s">
        <v>258</v>
      </c>
      <c r="H148" s="215">
        <v>15</v>
      </c>
      <c r="I148" s="216"/>
      <c r="J148" s="217">
        <f>ROUND(I148*H148,2)</f>
        <v>0</v>
      </c>
      <c r="K148" s="213" t="s">
        <v>19</v>
      </c>
      <c r="L148" s="43"/>
      <c r="M148" s="218" t="s">
        <v>19</v>
      </c>
      <c r="N148" s="219" t="s">
        <v>43</v>
      </c>
      <c r="O148" s="83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2" t="s">
        <v>181</v>
      </c>
      <c r="AT148" s="222" t="s">
        <v>172</v>
      </c>
      <c r="AU148" s="222" t="s">
        <v>79</v>
      </c>
      <c r="AY148" s="16" t="s">
        <v>170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6" t="s">
        <v>79</v>
      </c>
      <c r="BK148" s="223">
        <f>ROUND(I148*H148,2)</f>
        <v>0</v>
      </c>
      <c r="BL148" s="16" t="s">
        <v>181</v>
      </c>
      <c r="BM148" s="222" t="s">
        <v>1072</v>
      </c>
    </row>
    <row r="149" s="2" customFormat="1" ht="16.5" customHeight="1">
      <c r="A149" s="37"/>
      <c r="B149" s="38"/>
      <c r="C149" s="211" t="s">
        <v>503</v>
      </c>
      <c r="D149" s="211" t="s">
        <v>172</v>
      </c>
      <c r="E149" s="212" t="s">
        <v>1073</v>
      </c>
      <c r="F149" s="213" t="s">
        <v>973</v>
      </c>
      <c r="G149" s="214" t="s">
        <v>258</v>
      </c>
      <c r="H149" s="215">
        <v>30</v>
      </c>
      <c r="I149" s="216"/>
      <c r="J149" s="217">
        <f>ROUND(I149*H149,2)</f>
        <v>0</v>
      </c>
      <c r="K149" s="213" t="s">
        <v>19</v>
      </c>
      <c r="L149" s="43"/>
      <c r="M149" s="218" t="s">
        <v>19</v>
      </c>
      <c r="N149" s="219" t="s">
        <v>43</v>
      </c>
      <c r="O149" s="83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2" t="s">
        <v>181</v>
      </c>
      <c r="AT149" s="222" t="s">
        <v>172</v>
      </c>
      <c r="AU149" s="222" t="s">
        <v>79</v>
      </c>
      <c r="AY149" s="16" t="s">
        <v>170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6" t="s">
        <v>79</v>
      </c>
      <c r="BK149" s="223">
        <f>ROUND(I149*H149,2)</f>
        <v>0</v>
      </c>
      <c r="BL149" s="16" t="s">
        <v>181</v>
      </c>
      <c r="BM149" s="222" t="s">
        <v>1074</v>
      </c>
    </row>
    <row r="150" s="2" customFormat="1" ht="16.5" customHeight="1">
      <c r="A150" s="37"/>
      <c r="B150" s="38"/>
      <c r="C150" s="211" t="s">
        <v>524</v>
      </c>
      <c r="D150" s="211" t="s">
        <v>172</v>
      </c>
      <c r="E150" s="212" t="s">
        <v>1075</v>
      </c>
      <c r="F150" s="213" t="s">
        <v>1076</v>
      </c>
      <c r="G150" s="214" t="s">
        <v>913</v>
      </c>
      <c r="H150" s="215">
        <v>4</v>
      </c>
      <c r="I150" s="216"/>
      <c r="J150" s="217">
        <f>ROUND(I150*H150,2)</f>
        <v>0</v>
      </c>
      <c r="K150" s="213" t="s">
        <v>19</v>
      </c>
      <c r="L150" s="43"/>
      <c r="M150" s="218" t="s">
        <v>19</v>
      </c>
      <c r="N150" s="219" t="s">
        <v>43</v>
      </c>
      <c r="O150" s="83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2" t="s">
        <v>181</v>
      </c>
      <c r="AT150" s="222" t="s">
        <v>172</v>
      </c>
      <c r="AU150" s="222" t="s">
        <v>79</v>
      </c>
      <c r="AY150" s="16" t="s">
        <v>170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6" t="s">
        <v>79</v>
      </c>
      <c r="BK150" s="223">
        <f>ROUND(I150*H150,2)</f>
        <v>0</v>
      </c>
      <c r="BL150" s="16" t="s">
        <v>181</v>
      </c>
      <c r="BM150" s="222" t="s">
        <v>1077</v>
      </c>
    </row>
    <row r="151" s="2" customFormat="1" ht="16.5" customHeight="1">
      <c r="A151" s="37"/>
      <c r="B151" s="38"/>
      <c r="C151" s="211" t="s">
        <v>513</v>
      </c>
      <c r="D151" s="211" t="s">
        <v>172</v>
      </c>
      <c r="E151" s="212" t="s">
        <v>1078</v>
      </c>
      <c r="F151" s="213" t="s">
        <v>1079</v>
      </c>
      <c r="G151" s="214" t="s">
        <v>913</v>
      </c>
      <c r="H151" s="215">
        <v>8</v>
      </c>
      <c r="I151" s="216"/>
      <c r="J151" s="217">
        <f>ROUND(I151*H151,2)</f>
        <v>0</v>
      </c>
      <c r="K151" s="213" t="s">
        <v>19</v>
      </c>
      <c r="L151" s="43"/>
      <c r="M151" s="218" t="s">
        <v>19</v>
      </c>
      <c r="N151" s="219" t="s">
        <v>43</v>
      </c>
      <c r="O151" s="83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2" t="s">
        <v>181</v>
      </c>
      <c r="AT151" s="222" t="s">
        <v>172</v>
      </c>
      <c r="AU151" s="222" t="s">
        <v>79</v>
      </c>
      <c r="AY151" s="16" t="s">
        <v>170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6" t="s">
        <v>79</v>
      </c>
      <c r="BK151" s="223">
        <f>ROUND(I151*H151,2)</f>
        <v>0</v>
      </c>
      <c r="BL151" s="16" t="s">
        <v>181</v>
      </c>
      <c r="BM151" s="222" t="s">
        <v>1080</v>
      </c>
    </row>
    <row r="152" s="2" customFormat="1" ht="16.5" customHeight="1">
      <c r="A152" s="37"/>
      <c r="B152" s="38"/>
      <c r="C152" s="211" t="s">
        <v>683</v>
      </c>
      <c r="D152" s="211" t="s">
        <v>172</v>
      </c>
      <c r="E152" s="212" t="s">
        <v>1081</v>
      </c>
      <c r="F152" s="213" t="s">
        <v>1082</v>
      </c>
      <c r="G152" s="214" t="s">
        <v>913</v>
      </c>
      <c r="H152" s="215">
        <v>10</v>
      </c>
      <c r="I152" s="216"/>
      <c r="J152" s="217">
        <f>ROUND(I152*H152,2)</f>
        <v>0</v>
      </c>
      <c r="K152" s="213" t="s">
        <v>19</v>
      </c>
      <c r="L152" s="43"/>
      <c r="M152" s="218" t="s">
        <v>19</v>
      </c>
      <c r="N152" s="219" t="s">
        <v>43</v>
      </c>
      <c r="O152" s="83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2" t="s">
        <v>181</v>
      </c>
      <c r="AT152" s="222" t="s">
        <v>172</v>
      </c>
      <c r="AU152" s="222" t="s">
        <v>79</v>
      </c>
      <c r="AY152" s="16" t="s">
        <v>170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6" t="s">
        <v>79</v>
      </c>
      <c r="BK152" s="223">
        <f>ROUND(I152*H152,2)</f>
        <v>0</v>
      </c>
      <c r="BL152" s="16" t="s">
        <v>181</v>
      </c>
      <c r="BM152" s="222" t="s">
        <v>1083</v>
      </c>
    </row>
    <row r="153" s="2" customFormat="1" ht="16.5" customHeight="1">
      <c r="A153" s="37"/>
      <c r="B153" s="38"/>
      <c r="C153" s="211" t="s">
        <v>688</v>
      </c>
      <c r="D153" s="211" t="s">
        <v>172</v>
      </c>
      <c r="E153" s="212" t="s">
        <v>1084</v>
      </c>
      <c r="F153" s="213" t="s">
        <v>1085</v>
      </c>
      <c r="G153" s="214" t="s">
        <v>913</v>
      </c>
      <c r="H153" s="215">
        <v>40</v>
      </c>
      <c r="I153" s="216"/>
      <c r="J153" s="217">
        <f>ROUND(I153*H153,2)</f>
        <v>0</v>
      </c>
      <c r="K153" s="213" t="s">
        <v>19</v>
      </c>
      <c r="L153" s="43"/>
      <c r="M153" s="218" t="s">
        <v>19</v>
      </c>
      <c r="N153" s="219" t="s">
        <v>43</v>
      </c>
      <c r="O153" s="83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2" t="s">
        <v>181</v>
      </c>
      <c r="AT153" s="222" t="s">
        <v>172</v>
      </c>
      <c r="AU153" s="222" t="s">
        <v>79</v>
      </c>
      <c r="AY153" s="16" t="s">
        <v>170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6" t="s">
        <v>79</v>
      </c>
      <c r="BK153" s="223">
        <f>ROUND(I153*H153,2)</f>
        <v>0</v>
      </c>
      <c r="BL153" s="16" t="s">
        <v>181</v>
      </c>
      <c r="BM153" s="222" t="s">
        <v>1086</v>
      </c>
    </row>
    <row r="154" s="2" customFormat="1" ht="16.5" customHeight="1">
      <c r="A154" s="37"/>
      <c r="B154" s="38"/>
      <c r="C154" s="211" t="s">
        <v>692</v>
      </c>
      <c r="D154" s="211" t="s">
        <v>172</v>
      </c>
      <c r="E154" s="212" t="s">
        <v>1087</v>
      </c>
      <c r="F154" s="213" t="s">
        <v>1088</v>
      </c>
      <c r="G154" s="214" t="s">
        <v>913</v>
      </c>
      <c r="H154" s="215">
        <v>110</v>
      </c>
      <c r="I154" s="216"/>
      <c r="J154" s="217">
        <f>ROUND(I154*H154,2)</f>
        <v>0</v>
      </c>
      <c r="K154" s="213" t="s">
        <v>19</v>
      </c>
      <c r="L154" s="43"/>
      <c r="M154" s="218" t="s">
        <v>19</v>
      </c>
      <c r="N154" s="219" t="s">
        <v>43</v>
      </c>
      <c r="O154" s="83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2" t="s">
        <v>181</v>
      </c>
      <c r="AT154" s="222" t="s">
        <v>172</v>
      </c>
      <c r="AU154" s="222" t="s">
        <v>79</v>
      </c>
      <c r="AY154" s="16" t="s">
        <v>170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6" t="s">
        <v>79</v>
      </c>
      <c r="BK154" s="223">
        <f>ROUND(I154*H154,2)</f>
        <v>0</v>
      </c>
      <c r="BL154" s="16" t="s">
        <v>181</v>
      </c>
      <c r="BM154" s="222" t="s">
        <v>1089</v>
      </c>
    </row>
    <row r="155" s="2" customFormat="1" ht="16.5" customHeight="1">
      <c r="A155" s="37"/>
      <c r="B155" s="38"/>
      <c r="C155" s="211" t="s">
        <v>697</v>
      </c>
      <c r="D155" s="211" t="s">
        <v>172</v>
      </c>
      <c r="E155" s="212" t="s">
        <v>1090</v>
      </c>
      <c r="F155" s="213" t="s">
        <v>976</v>
      </c>
      <c r="G155" s="214" t="s">
        <v>258</v>
      </c>
      <c r="H155" s="215">
        <v>200</v>
      </c>
      <c r="I155" s="216"/>
      <c r="J155" s="217">
        <f>ROUND(I155*H155,2)</f>
        <v>0</v>
      </c>
      <c r="K155" s="213" t="s">
        <v>19</v>
      </c>
      <c r="L155" s="43"/>
      <c r="M155" s="218" t="s">
        <v>19</v>
      </c>
      <c r="N155" s="219" t="s">
        <v>43</v>
      </c>
      <c r="O155" s="83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2" t="s">
        <v>181</v>
      </c>
      <c r="AT155" s="222" t="s">
        <v>172</v>
      </c>
      <c r="AU155" s="222" t="s">
        <v>79</v>
      </c>
      <c r="AY155" s="16" t="s">
        <v>170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6" t="s">
        <v>79</v>
      </c>
      <c r="BK155" s="223">
        <f>ROUND(I155*H155,2)</f>
        <v>0</v>
      </c>
      <c r="BL155" s="16" t="s">
        <v>181</v>
      </c>
      <c r="BM155" s="222" t="s">
        <v>1091</v>
      </c>
    </row>
    <row r="156" s="2" customFormat="1" ht="16.5" customHeight="1">
      <c r="A156" s="37"/>
      <c r="B156" s="38"/>
      <c r="C156" s="211" t="s">
        <v>701</v>
      </c>
      <c r="D156" s="211" t="s">
        <v>172</v>
      </c>
      <c r="E156" s="212" t="s">
        <v>1092</v>
      </c>
      <c r="F156" s="213" t="s">
        <v>979</v>
      </c>
      <c r="G156" s="214" t="s">
        <v>980</v>
      </c>
      <c r="H156" s="215">
        <v>1</v>
      </c>
      <c r="I156" s="216"/>
      <c r="J156" s="217">
        <f>ROUND(I156*H156,2)</f>
        <v>0</v>
      </c>
      <c r="K156" s="213" t="s">
        <v>19</v>
      </c>
      <c r="L156" s="43"/>
      <c r="M156" s="218" t="s">
        <v>19</v>
      </c>
      <c r="N156" s="219" t="s">
        <v>43</v>
      </c>
      <c r="O156" s="83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2" t="s">
        <v>181</v>
      </c>
      <c r="AT156" s="222" t="s">
        <v>172</v>
      </c>
      <c r="AU156" s="222" t="s">
        <v>79</v>
      </c>
      <c r="AY156" s="16" t="s">
        <v>170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6" t="s">
        <v>79</v>
      </c>
      <c r="BK156" s="223">
        <f>ROUND(I156*H156,2)</f>
        <v>0</v>
      </c>
      <c r="BL156" s="16" t="s">
        <v>181</v>
      </c>
      <c r="BM156" s="222" t="s">
        <v>1093</v>
      </c>
    </row>
    <row r="157" s="2" customFormat="1" ht="33" customHeight="1">
      <c r="A157" s="37"/>
      <c r="B157" s="38"/>
      <c r="C157" s="211" t="s">
        <v>704</v>
      </c>
      <c r="D157" s="211" t="s">
        <v>172</v>
      </c>
      <c r="E157" s="212" t="s">
        <v>1094</v>
      </c>
      <c r="F157" s="213" t="s">
        <v>983</v>
      </c>
      <c r="G157" s="214" t="s">
        <v>913</v>
      </c>
      <c r="H157" s="215">
        <v>1</v>
      </c>
      <c r="I157" s="216"/>
      <c r="J157" s="217">
        <f>ROUND(I157*H157,2)</f>
        <v>0</v>
      </c>
      <c r="K157" s="213" t="s">
        <v>19</v>
      </c>
      <c r="L157" s="43"/>
      <c r="M157" s="218" t="s">
        <v>19</v>
      </c>
      <c r="N157" s="219" t="s">
        <v>43</v>
      </c>
      <c r="O157" s="83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2" t="s">
        <v>181</v>
      </c>
      <c r="AT157" s="222" t="s">
        <v>172</v>
      </c>
      <c r="AU157" s="222" t="s">
        <v>79</v>
      </c>
      <c r="AY157" s="16" t="s">
        <v>170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6" t="s">
        <v>79</v>
      </c>
      <c r="BK157" s="223">
        <f>ROUND(I157*H157,2)</f>
        <v>0</v>
      </c>
      <c r="BL157" s="16" t="s">
        <v>181</v>
      </c>
      <c r="BM157" s="222" t="s">
        <v>1095</v>
      </c>
    </row>
    <row r="158" s="2" customFormat="1" ht="37.8" customHeight="1">
      <c r="A158" s="37"/>
      <c r="B158" s="38"/>
      <c r="C158" s="211" t="s">
        <v>709</v>
      </c>
      <c r="D158" s="211" t="s">
        <v>172</v>
      </c>
      <c r="E158" s="212" t="s">
        <v>1096</v>
      </c>
      <c r="F158" s="213" t="s">
        <v>1097</v>
      </c>
      <c r="G158" s="214" t="s">
        <v>913</v>
      </c>
      <c r="H158" s="215">
        <v>1</v>
      </c>
      <c r="I158" s="216"/>
      <c r="J158" s="217">
        <f>ROUND(I158*H158,2)</f>
        <v>0</v>
      </c>
      <c r="K158" s="213" t="s">
        <v>19</v>
      </c>
      <c r="L158" s="43"/>
      <c r="M158" s="218" t="s">
        <v>19</v>
      </c>
      <c r="N158" s="219" t="s">
        <v>43</v>
      </c>
      <c r="O158" s="83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2" t="s">
        <v>181</v>
      </c>
      <c r="AT158" s="222" t="s">
        <v>172</v>
      </c>
      <c r="AU158" s="222" t="s">
        <v>79</v>
      </c>
      <c r="AY158" s="16" t="s">
        <v>170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6" t="s">
        <v>79</v>
      </c>
      <c r="BK158" s="223">
        <f>ROUND(I158*H158,2)</f>
        <v>0</v>
      </c>
      <c r="BL158" s="16" t="s">
        <v>181</v>
      </c>
      <c r="BM158" s="222" t="s">
        <v>1098</v>
      </c>
    </row>
    <row r="159" s="2" customFormat="1" ht="16.5" customHeight="1">
      <c r="A159" s="37"/>
      <c r="B159" s="38"/>
      <c r="C159" s="211" t="s">
        <v>713</v>
      </c>
      <c r="D159" s="211" t="s">
        <v>172</v>
      </c>
      <c r="E159" s="212" t="s">
        <v>1099</v>
      </c>
      <c r="F159" s="213" t="s">
        <v>989</v>
      </c>
      <c r="G159" s="214" t="s">
        <v>913</v>
      </c>
      <c r="H159" s="215">
        <v>1</v>
      </c>
      <c r="I159" s="216"/>
      <c r="J159" s="217">
        <f>ROUND(I159*H159,2)</f>
        <v>0</v>
      </c>
      <c r="K159" s="213" t="s">
        <v>19</v>
      </c>
      <c r="L159" s="43"/>
      <c r="M159" s="218" t="s">
        <v>19</v>
      </c>
      <c r="N159" s="219" t="s">
        <v>43</v>
      </c>
      <c r="O159" s="83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2" t="s">
        <v>181</v>
      </c>
      <c r="AT159" s="222" t="s">
        <v>172</v>
      </c>
      <c r="AU159" s="222" t="s">
        <v>79</v>
      </c>
      <c r="AY159" s="16" t="s">
        <v>170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6" t="s">
        <v>79</v>
      </c>
      <c r="BK159" s="223">
        <f>ROUND(I159*H159,2)</f>
        <v>0</v>
      </c>
      <c r="BL159" s="16" t="s">
        <v>181</v>
      </c>
      <c r="BM159" s="222" t="s">
        <v>1100</v>
      </c>
    </row>
    <row r="160" s="2" customFormat="1" ht="16.5" customHeight="1">
      <c r="A160" s="37"/>
      <c r="B160" s="38"/>
      <c r="C160" s="211" t="s">
        <v>718</v>
      </c>
      <c r="D160" s="211" t="s">
        <v>172</v>
      </c>
      <c r="E160" s="212" t="s">
        <v>1101</v>
      </c>
      <c r="F160" s="213" t="s">
        <v>992</v>
      </c>
      <c r="G160" s="214" t="s">
        <v>913</v>
      </c>
      <c r="H160" s="215">
        <v>1</v>
      </c>
      <c r="I160" s="216"/>
      <c r="J160" s="217">
        <f>ROUND(I160*H160,2)</f>
        <v>0</v>
      </c>
      <c r="K160" s="213" t="s">
        <v>19</v>
      </c>
      <c r="L160" s="43"/>
      <c r="M160" s="218" t="s">
        <v>19</v>
      </c>
      <c r="N160" s="219" t="s">
        <v>43</v>
      </c>
      <c r="O160" s="83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2" t="s">
        <v>181</v>
      </c>
      <c r="AT160" s="222" t="s">
        <v>172</v>
      </c>
      <c r="AU160" s="222" t="s">
        <v>79</v>
      </c>
      <c r="AY160" s="16" t="s">
        <v>170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6" t="s">
        <v>79</v>
      </c>
      <c r="BK160" s="223">
        <f>ROUND(I160*H160,2)</f>
        <v>0</v>
      </c>
      <c r="BL160" s="16" t="s">
        <v>181</v>
      </c>
      <c r="BM160" s="222" t="s">
        <v>1102</v>
      </c>
    </row>
    <row r="161" s="2" customFormat="1" ht="16.5" customHeight="1">
      <c r="A161" s="37"/>
      <c r="B161" s="38"/>
      <c r="C161" s="211" t="s">
        <v>720</v>
      </c>
      <c r="D161" s="211" t="s">
        <v>172</v>
      </c>
      <c r="E161" s="212" t="s">
        <v>1103</v>
      </c>
      <c r="F161" s="213" t="s">
        <v>995</v>
      </c>
      <c r="G161" s="214" t="s">
        <v>913</v>
      </c>
      <c r="H161" s="215">
        <v>1</v>
      </c>
      <c r="I161" s="216"/>
      <c r="J161" s="217">
        <f>ROUND(I161*H161,2)</f>
        <v>0</v>
      </c>
      <c r="K161" s="213" t="s">
        <v>19</v>
      </c>
      <c r="L161" s="43"/>
      <c r="M161" s="218" t="s">
        <v>19</v>
      </c>
      <c r="N161" s="219" t="s">
        <v>43</v>
      </c>
      <c r="O161" s="83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2" t="s">
        <v>181</v>
      </c>
      <c r="AT161" s="222" t="s">
        <v>172</v>
      </c>
      <c r="AU161" s="222" t="s">
        <v>79</v>
      </c>
      <c r="AY161" s="16" t="s">
        <v>170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6" t="s">
        <v>79</v>
      </c>
      <c r="BK161" s="223">
        <f>ROUND(I161*H161,2)</f>
        <v>0</v>
      </c>
      <c r="BL161" s="16" t="s">
        <v>181</v>
      </c>
      <c r="BM161" s="222" t="s">
        <v>1104</v>
      </c>
    </row>
    <row r="162" s="2" customFormat="1" ht="16.5" customHeight="1">
      <c r="A162" s="37"/>
      <c r="B162" s="38"/>
      <c r="C162" s="211" t="s">
        <v>725</v>
      </c>
      <c r="D162" s="211" t="s">
        <v>172</v>
      </c>
      <c r="E162" s="212" t="s">
        <v>1105</v>
      </c>
      <c r="F162" s="213" t="s">
        <v>998</v>
      </c>
      <c r="G162" s="214" t="s">
        <v>913</v>
      </c>
      <c r="H162" s="215">
        <v>4</v>
      </c>
      <c r="I162" s="216"/>
      <c r="J162" s="217">
        <f>ROUND(I162*H162,2)</f>
        <v>0</v>
      </c>
      <c r="K162" s="213" t="s">
        <v>19</v>
      </c>
      <c r="L162" s="43"/>
      <c r="M162" s="218" t="s">
        <v>19</v>
      </c>
      <c r="N162" s="219" t="s">
        <v>43</v>
      </c>
      <c r="O162" s="83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2" t="s">
        <v>181</v>
      </c>
      <c r="AT162" s="222" t="s">
        <v>172</v>
      </c>
      <c r="AU162" s="222" t="s">
        <v>79</v>
      </c>
      <c r="AY162" s="16" t="s">
        <v>170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6" t="s">
        <v>79</v>
      </c>
      <c r="BK162" s="223">
        <f>ROUND(I162*H162,2)</f>
        <v>0</v>
      </c>
      <c r="BL162" s="16" t="s">
        <v>181</v>
      </c>
      <c r="BM162" s="222" t="s">
        <v>1106</v>
      </c>
    </row>
    <row r="163" s="2" customFormat="1" ht="16.5" customHeight="1">
      <c r="A163" s="37"/>
      <c r="B163" s="38"/>
      <c r="C163" s="211" t="s">
        <v>730</v>
      </c>
      <c r="D163" s="211" t="s">
        <v>172</v>
      </c>
      <c r="E163" s="212" t="s">
        <v>1107</v>
      </c>
      <c r="F163" s="213" t="s">
        <v>1001</v>
      </c>
      <c r="G163" s="214" t="s">
        <v>913</v>
      </c>
      <c r="H163" s="215">
        <v>1</v>
      </c>
      <c r="I163" s="216"/>
      <c r="J163" s="217">
        <f>ROUND(I163*H163,2)</f>
        <v>0</v>
      </c>
      <c r="K163" s="213" t="s">
        <v>19</v>
      </c>
      <c r="L163" s="43"/>
      <c r="M163" s="218" t="s">
        <v>19</v>
      </c>
      <c r="N163" s="219" t="s">
        <v>43</v>
      </c>
      <c r="O163" s="83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2" t="s">
        <v>181</v>
      </c>
      <c r="AT163" s="222" t="s">
        <v>172</v>
      </c>
      <c r="AU163" s="222" t="s">
        <v>79</v>
      </c>
      <c r="AY163" s="16" t="s">
        <v>170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6" t="s">
        <v>79</v>
      </c>
      <c r="BK163" s="223">
        <f>ROUND(I163*H163,2)</f>
        <v>0</v>
      </c>
      <c r="BL163" s="16" t="s">
        <v>181</v>
      </c>
      <c r="BM163" s="222" t="s">
        <v>1108</v>
      </c>
    </row>
    <row r="164" s="2" customFormat="1" ht="16.5" customHeight="1">
      <c r="A164" s="37"/>
      <c r="B164" s="38"/>
      <c r="C164" s="211" t="s">
        <v>735</v>
      </c>
      <c r="D164" s="211" t="s">
        <v>172</v>
      </c>
      <c r="E164" s="212" t="s">
        <v>1109</v>
      </c>
      <c r="F164" s="213" t="s">
        <v>1004</v>
      </c>
      <c r="G164" s="214" t="s">
        <v>913</v>
      </c>
      <c r="H164" s="215">
        <v>2</v>
      </c>
      <c r="I164" s="216"/>
      <c r="J164" s="217">
        <f>ROUND(I164*H164,2)</f>
        <v>0</v>
      </c>
      <c r="K164" s="213" t="s">
        <v>19</v>
      </c>
      <c r="L164" s="43"/>
      <c r="M164" s="218" t="s">
        <v>19</v>
      </c>
      <c r="N164" s="219" t="s">
        <v>43</v>
      </c>
      <c r="O164" s="83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2" t="s">
        <v>181</v>
      </c>
      <c r="AT164" s="222" t="s">
        <v>172</v>
      </c>
      <c r="AU164" s="222" t="s">
        <v>79</v>
      </c>
      <c r="AY164" s="16" t="s">
        <v>170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6" t="s">
        <v>79</v>
      </c>
      <c r="BK164" s="223">
        <f>ROUND(I164*H164,2)</f>
        <v>0</v>
      </c>
      <c r="BL164" s="16" t="s">
        <v>181</v>
      </c>
      <c r="BM164" s="222" t="s">
        <v>1110</v>
      </c>
    </row>
    <row r="165" s="2" customFormat="1" ht="16.5" customHeight="1">
      <c r="A165" s="37"/>
      <c r="B165" s="38"/>
      <c r="C165" s="211" t="s">
        <v>740</v>
      </c>
      <c r="D165" s="211" t="s">
        <v>172</v>
      </c>
      <c r="E165" s="212" t="s">
        <v>1111</v>
      </c>
      <c r="F165" s="213" t="s">
        <v>1007</v>
      </c>
      <c r="G165" s="214" t="s">
        <v>913</v>
      </c>
      <c r="H165" s="215">
        <v>20</v>
      </c>
      <c r="I165" s="216"/>
      <c r="J165" s="217">
        <f>ROUND(I165*H165,2)</f>
        <v>0</v>
      </c>
      <c r="K165" s="213" t="s">
        <v>19</v>
      </c>
      <c r="L165" s="43"/>
      <c r="M165" s="218" t="s">
        <v>19</v>
      </c>
      <c r="N165" s="219" t="s">
        <v>43</v>
      </c>
      <c r="O165" s="83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2" t="s">
        <v>181</v>
      </c>
      <c r="AT165" s="222" t="s">
        <v>172</v>
      </c>
      <c r="AU165" s="222" t="s">
        <v>79</v>
      </c>
      <c r="AY165" s="16" t="s">
        <v>170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6" t="s">
        <v>79</v>
      </c>
      <c r="BK165" s="223">
        <f>ROUND(I165*H165,2)</f>
        <v>0</v>
      </c>
      <c r="BL165" s="16" t="s">
        <v>181</v>
      </c>
      <c r="BM165" s="222" t="s">
        <v>1112</v>
      </c>
    </row>
    <row r="166" s="2" customFormat="1" ht="16.5" customHeight="1">
      <c r="A166" s="37"/>
      <c r="B166" s="38"/>
      <c r="C166" s="211" t="s">
        <v>747</v>
      </c>
      <c r="D166" s="211" t="s">
        <v>172</v>
      </c>
      <c r="E166" s="212" t="s">
        <v>1113</v>
      </c>
      <c r="F166" s="213" t="s">
        <v>1010</v>
      </c>
      <c r="G166" s="214" t="s">
        <v>913</v>
      </c>
      <c r="H166" s="215">
        <v>14</v>
      </c>
      <c r="I166" s="216"/>
      <c r="J166" s="217">
        <f>ROUND(I166*H166,2)</f>
        <v>0</v>
      </c>
      <c r="K166" s="213" t="s">
        <v>19</v>
      </c>
      <c r="L166" s="43"/>
      <c r="M166" s="218" t="s">
        <v>19</v>
      </c>
      <c r="N166" s="219" t="s">
        <v>43</v>
      </c>
      <c r="O166" s="83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2" t="s">
        <v>181</v>
      </c>
      <c r="AT166" s="222" t="s">
        <v>172</v>
      </c>
      <c r="AU166" s="222" t="s">
        <v>79</v>
      </c>
      <c r="AY166" s="16" t="s">
        <v>170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6" t="s">
        <v>79</v>
      </c>
      <c r="BK166" s="223">
        <f>ROUND(I166*H166,2)</f>
        <v>0</v>
      </c>
      <c r="BL166" s="16" t="s">
        <v>181</v>
      </c>
      <c r="BM166" s="222" t="s">
        <v>1114</v>
      </c>
    </row>
    <row r="167" s="2" customFormat="1" ht="16.5" customHeight="1">
      <c r="A167" s="37"/>
      <c r="B167" s="38"/>
      <c r="C167" s="211" t="s">
        <v>751</v>
      </c>
      <c r="D167" s="211" t="s">
        <v>172</v>
      </c>
      <c r="E167" s="212" t="s">
        <v>1115</v>
      </c>
      <c r="F167" s="213" t="s">
        <v>1013</v>
      </c>
      <c r="G167" s="214" t="s">
        <v>913</v>
      </c>
      <c r="H167" s="215">
        <v>2</v>
      </c>
      <c r="I167" s="216"/>
      <c r="J167" s="217">
        <f>ROUND(I167*H167,2)</f>
        <v>0</v>
      </c>
      <c r="K167" s="213" t="s">
        <v>19</v>
      </c>
      <c r="L167" s="43"/>
      <c r="M167" s="218" t="s">
        <v>19</v>
      </c>
      <c r="N167" s="219" t="s">
        <v>43</v>
      </c>
      <c r="O167" s="83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2" t="s">
        <v>181</v>
      </c>
      <c r="AT167" s="222" t="s">
        <v>172</v>
      </c>
      <c r="AU167" s="222" t="s">
        <v>79</v>
      </c>
      <c r="AY167" s="16" t="s">
        <v>170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6" t="s">
        <v>79</v>
      </c>
      <c r="BK167" s="223">
        <f>ROUND(I167*H167,2)</f>
        <v>0</v>
      </c>
      <c r="BL167" s="16" t="s">
        <v>181</v>
      </c>
      <c r="BM167" s="222" t="s">
        <v>1116</v>
      </c>
    </row>
    <row r="168" s="2" customFormat="1" ht="16.5" customHeight="1">
      <c r="A168" s="37"/>
      <c r="B168" s="38"/>
      <c r="C168" s="211" t="s">
        <v>755</v>
      </c>
      <c r="D168" s="211" t="s">
        <v>172</v>
      </c>
      <c r="E168" s="212" t="s">
        <v>1117</v>
      </c>
      <c r="F168" s="213" t="s">
        <v>1016</v>
      </c>
      <c r="G168" s="214" t="s">
        <v>913</v>
      </c>
      <c r="H168" s="215">
        <v>2</v>
      </c>
      <c r="I168" s="216"/>
      <c r="J168" s="217">
        <f>ROUND(I168*H168,2)</f>
        <v>0</v>
      </c>
      <c r="K168" s="213" t="s">
        <v>19</v>
      </c>
      <c r="L168" s="43"/>
      <c r="M168" s="218" t="s">
        <v>19</v>
      </c>
      <c r="N168" s="219" t="s">
        <v>43</v>
      </c>
      <c r="O168" s="83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2" t="s">
        <v>181</v>
      </c>
      <c r="AT168" s="222" t="s">
        <v>172</v>
      </c>
      <c r="AU168" s="222" t="s">
        <v>79</v>
      </c>
      <c r="AY168" s="16" t="s">
        <v>170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6" t="s">
        <v>79</v>
      </c>
      <c r="BK168" s="223">
        <f>ROUND(I168*H168,2)</f>
        <v>0</v>
      </c>
      <c r="BL168" s="16" t="s">
        <v>181</v>
      </c>
      <c r="BM168" s="222" t="s">
        <v>1118</v>
      </c>
    </row>
    <row r="169" s="2" customFormat="1" ht="16.5" customHeight="1">
      <c r="A169" s="37"/>
      <c r="B169" s="38"/>
      <c r="C169" s="211" t="s">
        <v>759</v>
      </c>
      <c r="D169" s="211" t="s">
        <v>172</v>
      </c>
      <c r="E169" s="212" t="s">
        <v>1119</v>
      </c>
      <c r="F169" s="213" t="s">
        <v>1019</v>
      </c>
      <c r="G169" s="214" t="s">
        <v>913</v>
      </c>
      <c r="H169" s="215">
        <v>2</v>
      </c>
      <c r="I169" s="216"/>
      <c r="J169" s="217">
        <f>ROUND(I169*H169,2)</f>
        <v>0</v>
      </c>
      <c r="K169" s="213" t="s">
        <v>19</v>
      </c>
      <c r="L169" s="43"/>
      <c r="M169" s="218" t="s">
        <v>19</v>
      </c>
      <c r="N169" s="219" t="s">
        <v>43</v>
      </c>
      <c r="O169" s="83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2" t="s">
        <v>181</v>
      </c>
      <c r="AT169" s="222" t="s">
        <v>172</v>
      </c>
      <c r="AU169" s="222" t="s">
        <v>79</v>
      </c>
      <c r="AY169" s="16" t="s">
        <v>170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6" t="s">
        <v>79</v>
      </c>
      <c r="BK169" s="223">
        <f>ROUND(I169*H169,2)</f>
        <v>0</v>
      </c>
      <c r="BL169" s="16" t="s">
        <v>181</v>
      </c>
      <c r="BM169" s="222" t="s">
        <v>1120</v>
      </c>
    </row>
    <row r="170" s="2" customFormat="1" ht="16.5" customHeight="1">
      <c r="A170" s="37"/>
      <c r="B170" s="38"/>
      <c r="C170" s="211" t="s">
        <v>1121</v>
      </c>
      <c r="D170" s="211" t="s">
        <v>172</v>
      </c>
      <c r="E170" s="212" t="s">
        <v>1122</v>
      </c>
      <c r="F170" s="213" t="s">
        <v>1022</v>
      </c>
      <c r="G170" s="214" t="s">
        <v>913</v>
      </c>
      <c r="H170" s="215">
        <v>2</v>
      </c>
      <c r="I170" s="216"/>
      <c r="J170" s="217">
        <f>ROUND(I170*H170,2)</f>
        <v>0</v>
      </c>
      <c r="K170" s="213" t="s">
        <v>19</v>
      </c>
      <c r="L170" s="43"/>
      <c r="M170" s="218" t="s">
        <v>19</v>
      </c>
      <c r="N170" s="219" t="s">
        <v>43</v>
      </c>
      <c r="O170" s="83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2" t="s">
        <v>181</v>
      </c>
      <c r="AT170" s="222" t="s">
        <v>172</v>
      </c>
      <c r="AU170" s="222" t="s">
        <v>79</v>
      </c>
      <c r="AY170" s="16" t="s">
        <v>170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6" t="s">
        <v>79</v>
      </c>
      <c r="BK170" s="223">
        <f>ROUND(I170*H170,2)</f>
        <v>0</v>
      </c>
      <c r="BL170" s="16" t="s">
        <v>181</v>
      </c>
      <c r="BM170" s="222" t="s">
        <v>1123</v>
      </c>
    </row>
    <row r="171" s="2" customFormat="1" ht="16.5" customHeight="1">
      <c r="A171" s="37"/>
      <c r="B171" s="38"/>
      <c r="C171" s="211" t="s">
        <v>1124</v>
      </c>
      <c r="D171" s="211" t="s">
        <v>172</v>
      </c>
      <c r="E171" s="212" t="s">
        <v>1125</v>
      </c>
      <c r="F171" s="213" t="s">
        <v>1025</v>
      </c>
      <c r="G171" s="214" t="s">
        <v>913</v>
      </c>
      <c r="H171" s="215">
        <v>1</v>
      </c>
      <c r="I171" s="216"/>
      <c r="J171" s="217">
        <f>ROUND(I171*H171,2)</f>
        <v>0</v>
      </c>
      <c r="K171" s="213" t="s">
        <v>19</v>
      </c>
      <c r="L171" s="43"/>
      <c r="M171" s="218" t="s">
        <v>19</v>
      </c>
      <c r="N171" s="219" t="s">
        <v>43</v>
      </c>
      <c r="O171" s="83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2" t="s">
        <v>181</v>
      </c>
      <c r="AT171" s="222" t="s">
        <v>172</v>
      </c>
      <c r="AU171" s="222" t="s">
        <v>79</v>
      </c>
      <c r="AY171" s="16" t="s">
        <v>170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6" t="s">
        <v>79</v>
      </c>
      <c r="BK171" s="223">
        <f>ROUND(I171*H171,2)</f>
        <v>0</v>
      </c>
      <c r="BL171" s="16" t="s">
        <v>181</v>
      </c>
      <c r="BM171" s="222" t="s">
        <v>1126</v>
      </c>
    </row>
    <row r="172" s="2" customFormat="1" ht="16.5" customHeight="1">
      <c r="A172" s="37"/>
      <c r="B172" s="38"/>
      <c r="C172" s="211" t="s">
        <v>1127</v>
      </c>
      <c r="D172" s="211" t="s">
        <v>172</v>
      </c>
      <c r="E172" s="212" t="s">
        <v>1128</v>
      </c>
      <c r="F172" s="213" t="s">
        <v>1028</v>
      </c>
      <c r="G172" s="214" t="s">
        <v>913</v>
      </c>
      <c r="H172" s="215">
        <v>1</v>
      </c>
      <c r="I172" s="216"/>
      <c r="J172" s="217">
        <f>ROUND(I172*H172,2)</f>
        <v>0</v>
      </c>
      <c r="K172" s="213" t="s">
        <v>19</v>
      </c>
      <c r="L172" s="43"/>
      <c r="M172" s="218" t="s">
        <v>19</v>
      </c>
      <c r="N172" s="219" t="s">
        <v>43</v>
      </c>
      <c r="O172" s="83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2" t="s">
        <v>181</v>
      </c>
      <c r="AT172" s="222" t="s">
        <v>172</v>
      </c>
      <c r="AU172" s="222" t="s">
        <v>79</v>
      </c>
      <c r="AY172" s="16" t="s">
        <v>170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6" t="s">
        <v>79</v>
      </c>
      <c r="BK172" s="223">
        <f>ROUND(I172*H172,2)</f>
        <v>0</v>
      </c>
      <c r="BL172" s="16" t="s">
        <v>181</v>
      </c>
      <c r="BM172" s="222" t="s">
        <v>1129</v>
      </c>
    </row>
    <row r="173" s="2" customFormat="1" ht="16.5" customHeight="1">
      <c r="A173" s="37"/>
      <c r="B173" s="38"/>
      <c r="C173" s="211" t="s">
        <v>1130</v>
      </c>
      <c r="D173" s="211" t="s">
        <v>172</v>
      </c>
      <c r="E173" s="212" t="s">
        <v>1131</v>
      </c>
      <c r="F173" s="213" t="s">
        <v>1031</v>
      </c>
      <c r="G173" s="214" t="s">
        <v>840</v>
      </c>
      <c r="H173" s="215">
        <v>1</v>
      </c>
      <c r="I173" s="216"/>
      <c r="J173" s="217">
        <f>ROUND(I173*H173,2)</f>
        <v>0</v>
      </c>
      <c r="K173" s="213" t="s">
        <v>19</v>
      </c>
      <c r="L173" s="43"/>
      <c r="M173" s="218" t="s">
        <v>19</v>
      </c>
      <c r="N173" s="219" t="s">
        <v>43</v>
      </c>
      <c r="O173" s="83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2" t="s">
        <v>181</v>
      </c>
      <c r="AT173" s="222" t="s">
        <v>172</v>
      </c>
      <c r="AU173" s="222" t="s">
        <v>79</v>
      </c>
      <c r="AY173" s="16" t="s">
        <v>170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6" t="s">
        <v>79</v>
      </c>
      <c r="BK173" s="223">
        <f>ROUND(I173*H173,2)</f>
        <v>0</v>
      </c>
      <c r="BL173" s="16" t="s">
        <v>181</v>
      </c>
      <c r="BM173" s="222" t="s">
        <v>1132</v>
      </c>
    </row>
    <row r="174" s="2" customFormat="1" ht="16.5" customHeight="1">
      <c r="A174" s="37"/>
      <c r="B174" s="38"/>
      <c r="C174" s="211" t="s">
        <v>1133</v>
      </c>
      <c r="D174" s="211" t="s">
        <v>172</v>
      </c>
      <c r="E174" s="212" t="s">
        <v>1134</v>
      </c>
      <c r="F174" s="213" t="s">
        <v>1135</v>
      </c>
      <c r="G174" s="214" t="s">
        <v>913</v>
      </c>
      <c r="H174" s="215">
        <v>1</v>
      </c>
      <c r="I174" s="216"/>
      <c r="J174" s="217">
        <f>ROUND(I174*H174,2)</f>
        <v>0</v>
      </c>
      <c r="K174" s="213" t="s">
        <v>19</v>
      </c>
      <c r="L174" s="43"/>
      <c r="M174" s="218" t="s">
        <v>19</v>
      </c>
      <c r="N174" s="219" t="s">
        <v>43</v>
      </c>
      <c r="O174" s="83"/>
      <c r="P174" s="220">
        <f>O174*H174</f>
        <v>0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2" t="s">
        <v>181</v>
      </c>
      <c r="AT174" s="222" t="s">
        <v>172</v>
      </c>
      <c r="AU174" s="222" t="s">
        <v>79</v>
      </c>
      <c r="AY174" s="16" t="s">
        <v>170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6" t="s">
        <v>79</v>
      </c>
      <c r="BK174" s="223">
        <f>ROUND(I174*H174,2)</f>
        <v>0</v>
      </c>
      <c r="BL174" s="16" t="s">
        <v>181</v>
      </c>
      <c r="BM174" s="222" t="s">
        <v>1136</v>
      </c>
    </row>
    <row r="175" s="2" customFormat="1" ht="16.5" customHeight="1">
      <c r="A175" s="37"/>
      <c r="B175" s="38"/>
      <c r="C175" s="211" t="s">
        <v>1137</v>
      </c>
      <c r="D175" s="211" t="s">
        <v>172</v>
      </c>
      <c r="E175" s="212" t="s">
        <v>1138</v>
      </c>
      <c r="F175" s="213" t="s">
        <v>1139</v>
      </c>
      <c r="G175" s="214" t="s">
        <v>913</v>
      </c>
      <c r="H175" s="215">
        <v>1</v>
      </c>
      <c r="I175" s="216"/>
      <c r="J175" s="217">
        <f>ROUND(I175*H175,2)</f>
        <v>0</v>
      </c>
      <c r="K175" s="213" t="s">
        <v>19</v>
      </c>
      <c r="L175" s="43"/>
      <c r="M175" s="218" t="s">
        <v>19</v>
      </c>
      <c r="N175" s="219" t="s">
        <v>43</v>
      </c>
      <c r="O175" s="83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2" t="s">
        <v>181</v>
      </c>
      <c r="AT175" s="222" t="s">
        <v>172</v>
      </c>
      <c r="AU175" s="222" t="s">
        <v>79</v>
      </c>
      <c r="AY175" s="16" t="s">
        <v>170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6" t="s">
        <v>79</v>
      </c>
      <c r="BK175" s="223">
        <f>ROUND(I175*H175,2)</f>
        <v>0</v>
      </c>
      <c r="BL175" s="16" t="s">
        <v>181</v>
      </c>
      <c r="BM175" s="222" t="s">
        <v>1140</v>
      </c>
    </row>
    <row r="176" s="2" customFormat="1" ht="24.15" customHeight="1">
      <c r="A176" s="37"/>
      <c r="B176" s="38"/>
      <c r="C176" s="211" t="s">
        <v>1141</v>
      </c>
      <c r="D176" s="211" t="s">
        <v>172</v>
      </c>
      <c r="E176" s="212" t="s">
        <v>1142</v>
      </c>
      <c r="F176" s="213" t="s">
        <v>1143</v>
      </c>
      <c r="G176" s="214" t="s">
        <v>1144</v>
      </c>
      <c r="H176" s="243"/>
      <c r="I176" s="216"/>
      <c r="J176" s="217">
        <f>ROUND(I176*H176,2)</f>
        <v>0</v>
      </c>
      <c r="K176" s="213" t="s">
        <v>176</v>
      </c>
      <c r="L176" s="43"/>
      <c r="M176" s="218" t="s">
        <v>19</v>
      </c>
      <c r="N176" s="219" t="s">
        <v>43</v>
      </c>
      <c r="O176" s="83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2" t="s">
        <v>181</v>
      </c>
      <c r="AT176" s="222" t="s">
        <v>172</v>
      </c>
      <c r="AU176" s="222" t="s">
        <v>79</v>
      </c>
      <c r="AY176" s="16" t="s">
        <v>170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6" t="s">
        <v>79</v>
      </c>
      <c r="BK176" s="223">
        <f>ROUND(I176*H176,2)</f>
        <v>0</v>
      </c>
      <c r="BL176" s="16" t="s">
        <v>181</v>
      </c>
      <c r="BM176" s="222" t="s">
        <v>1145</v>
      </c>
    </row>
    <row r="177" s="2" customFormat="1">
      <c r="A177" s="37"/>
      <c r="B177" s="38"/>
      <c r="C177" s="39"/>
      <c r="D177" s="224" t="s">
        <v>179</v>
      </c>
      <c r="E177" s="39"/>
      <c r="F177" s="225" t="s">
        <v>1146</v>
      </c>
      <c r="G177" s="39"/>
      <c r="H177" s="39"/>
      <c r="I177" s="226"/>
      <c r="J177" s="39"/>
      <c r="K177" s="39"/>
      <c r="L177" s="43"/>
      <c r="M177" s="227"/>
      <c r="N177" s="228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179</v>
      </c>
      <c r="AU177" s="16" t="s">
        <v>79</v>
      </c>
    </row>
    <row r="178" s="12" customFormat="1" ht="25.92" customHeight="1">
      <c r="A178" s="12"/>
      <c r="B178" s="195"/>
      <c r="C178" s="196"/>
      <c r="D178" s="197" t="s">
        <v>71</v>
      </c>
      <c r="E178" s="198" t="s">
        <v>1147</v>
      </c>
      <c r="F178" s="198" t="s">
        <v>1148</v>
      </c>
      <c r="G178" s="196"/>
      <c r="H178" s="196"/>
      <c r="I178" s="199"/>
      <c r="J178" s="200">
        <f>BK178</f>
        <v>0</v>
      </c>
      <c r="K178" s="196"/>
      <c r="L178" s="201"/>
      <c r="M178" s="202"/>
      <c r="N178" s="203"/>
      <c r="O178" s="203"/>
      <c r="P178" s="204">
        <f>SUM(P179:P180)</f>
        <v>0</v>
      </c>
      <c r="Q178" s="203"/>
      <c r="R178" s="204">
        <f>SUM(R179:R180)</f>
        <v>0</v>
      </c>
      <c r="S178" s="203"/>
      <c r="T178" s="205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6" t="s">
        <v>177</v>
      </c>
      <c r="AT178" s="207" t="s">
        <v>71</v>
      </c>
      <c r="AU178" s="207" t="s">
        <v>72</v>
      </c>
      <c r="AY178" s="206" t="s">
        <v>170</v>
      </c>
      <c r="BK178" s="208">
        <f>SUM(BK179:BK180)</f>
        <v>0</v>
      </c>
    </row>
    <row r="179" s="2" customFormat="1" ht="21.75" customHeight="1">
      <c r="A179" s="37"/>
      <c r="B179" s="38"/>
      <c r="C179" s="211" t="s">
        <v>1149</v>
      </c>
      <c r="D179" s="211" t="s">
        <v>172</v>
      </c>
      <c r="E179" s="212" t="s">
        <v>1150</v>
      </c>
      <c r="F179" s="213" t="s">
        <v>1151</v>
      </c>
      <c r="G179" s="214" t="s">
        <v>1152</v>
      </c>
      <c r="H179" s="215">
        <v>50</v>
      </c>
      <c r="I179" s="216"/>
      <c r="J179" s="217">
        <f>ROUND(I179*H179,2)</f>
        <v>0</v>
      </c>
      <c r="K179" s="213" t="s">
        <v>176</v>
      </c>
      <c r="L179" s="43"/>
      <c r="M179" s="218" t="s">
        <v>19</v>
      </c>
      <c r="N179" s="219" t="s">
        <v>43</v>
      </c>
      <c r="O179" s="83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2" t="s">
        <v>1153</v>
      </c>
      <c r="AT179" s="222" t="s">
        <v>172</v>
      </c>
      <c r="AU179" s="222" t="s">
        <v>79</v>
      </c>
      <c r="AY179" s="16" t="s">
        <v>170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6" t="s">
        <v>79</v>
      </c>
      <c r="BK179" s="223">
        <f>ROUND(I179*H179,2)</f>
        <v>0</v>
      </c>
      <c r="BL179" s="16" t="s">
        <v>1153</v>
      </c>
      <c r="BM179" s="222" t="s">
        <v>1154</v>
      </c>
    </row>
    <row r="180" s="2" customFormat="1">
      <c r="A180" s="37"/>
      <c r="B180" s="38"/>
      <c r="C180" s="39"/>
      <c r="D180" s="224" t="s">
        <v>179</v>
      </c>
      <c r="E180" s="39"/>
      <c r="F180" s="225" t="s">
        <v>1155</v>
      </c>
      <c r="G180" s="39"/>
      <c r="H180" s="39"/>
      <c r="I180" s="226"/>
      <c r="J180" s="39"/>
      <c r="K180" s="39"/>
      <c r="L180" s="43"/>
      <c r="M180" s="229"/>
      <c r="N180" s="230"/>
      <c r="O180" s="231"/>
      <c r="P180" s="231"/>
      <c r="Q180" s="231"/>
      <c r="R180" s="231"/>
      <c r="S180" s="231"/>
      <c r="T180" s="232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179</v>
      </c>
      <c r="AU180" s="16" t="s">
        <v>79</v>
      </c>
    </row>
    <row r="181" s="2" customFormat="1" ht="6.96" customHeight="1">
      <c r="A181" s="37"/>
      <c r="B181" s="58"/>
      <c r="C181" s="59"/>
      <c r="D181" s="59"/>
      <c r="E181" s="59"/>
      <c r="F181" s="59"/>
      <c r="G181" s="59"/>
      <c r="H181" s="59"/>
      <c r="I181" s="59"/>
      <c r="J181" s="59"/>
      <c r="K181" s="59"/>
      <c r="L181" s="43"/>
      <c r="M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</row>
  </sheetData>
  <sheetProtection sheet="1" autoFilter="0" formatColumns="0" formatRows="0" objects="1" scenarios="1" spinCount="100000" saltValue="kHvwSq+rb3gXhKaThncbIv9aEtnAO75mSU8s6bAsFrEXBvziuKc3+d8GxPg5E+SXs3DMN82rJICIw8xxAt4lZQ==" hashValue="hIeSEFQ8LHwHsmUCX40u3wS3YIJcDLpHYeG6tPkQNfKIpHDO2zoiQotYjZNxSSwOuIpzqV2ngRGAPkrro0qUAg==" algorithmName="SHA-512" password="CC35"/>
  <autoFilter ref="C86:K18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177" r:id="rId1" display="https://podminky.urs.cz/item/CS_URS_2024_01/998741311"/>
    <hyperlink ref="F180" r:id="rId2" display="https://podminky.urs.cz/item/CS_URS_2024_01/HZS129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81</v>
      </c>
    </row>
    <row r="4" s="1" customFormat="1" ht="24.96" customHeight="1">
      <c r="B4" s="19"/>
      <c r="D4" s="139" t="s">
        <v>126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RECEPCE, SPOLEČENSKÝ SÁL A DENNÍ MÍSTNOST</v>
      </c>
      <c r="F7" s="141"/>
      <c r="G7" s="141"/>
      <c r="H7" s="141"/>
      <c r="L7" s="19"/>
    </row>
    <row r="8" s="1" customFormat="1" ht="12" customHeight="1">
      <c r="B8" s="19"/>
      <c r="D8" s="141" t="s">
        <v>127</v>
      </c>
      <c r="L8" s="19"/>
    </row>
    <row r="9" s="2" customFormat="1" ht="16.5" customHeight="1">
      <c r="A9" s="37"/>
      <c r="B9" s="43"/>
      <c r="C9" s="37"/>
      <c r="D9" s="37"/>
      <c r="E9" s="142" t="s">
        <v>907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129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1156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17. 6. 2024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1" t="s">
        <v>28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28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">
        <v>19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41" t="s">
        <v>28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34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35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36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71.25" customHeight="1">
      <c r="A29" s="146"/>
      <c r="B29" s="147"/>
      <c r="C29" s="146"/>
      <c r="D29" s="146"/>
      <c r="E29" s="148" t="s">
        <v>131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38</v>
      </c>
      <c r="E32" s="37"/>
      <c r="F32" s="37"/>
      <c r="G32" s="37"/>
      <c r="H32" s="37"/>
      <c r="I32" s="37"/>
      <c r="J32" s="152">
        <f>ROUND(J90,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40</v>
      </c>
      <c r="G34" s="37"/>
      <c r="H34" s="37"/>
      <c r="I34" s="153" t="s">
        <v>39</v>
      </c>
      <c r="J34" s="153" t="s">
        <v>41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42</v>
      </c>
      <c r="E35" s="141" t="s">
        <v>43</v>
      </c>
      <c r="F35" s="155">
        <f>ROUND((SUM(BE90:BE136)),  2)</f>
        <v>0</v>
      </c>
      <c r="G35" s="37"/>
      <c r="H35" s="37"/>
      <c r="I35" s="156">
        <v>0.20999999999999999</v>
      </c>
      <c r="J35" s="155">
        <f>ROUND(((SUM(BE90:BE136))*I35),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44</v>
      </c>
      <c r="F36" s="155">
        <f>ROUND((SUM(BF90:BF136)),  2)</f>
        <v>0</v>
      </c>
      <c r="G36" s="37"/>
      <c r="H36" s="37"/>
      <c r="I36" s="156">
        <v>0.12</v>
      </c>
      <c r="J36" s="155">
        <f>ROUND(((SUM(BF90:BF136))*I36),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45</v>
      </c>
      <c r="F37" s="155">
        <f>ROUND((SUM(BG90:BG136)),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46</v>
      </c>
      <c r="F38" s="155">
        <f>ROUND((SUM(BH90:BH136)),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47</v>
      </c>
      <c r="F39" s="155">
        <f>ROUND((SUM(BI90:BI136)),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48</v>
      </c>
      <c r="E41" s="159"/>
      <c r="F41" s="159"/>
      <c r="G41" s="160" t="s">
        <v>49</v>
      </c>
      <c r="H41" s="161" t="s">
        <v>50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132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RECEPCE, SPOLEČENSKÝ SÁL A DENNÍ MÍSTNOST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127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907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129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2024-058-04-02 - Profese - slaboproud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>Oblastní muzeum Praha - východ</v>
      </c>
      <c r="G56" s="39"/>
      <c r="H56" s="39"/>
      <c r="I56" s="31" t="s">
        <v>23</v>
      </c>
      <c r="J56" s="71" t="str">
        <f>IF(J14="","",J14)</f>
        <v>17. 6. 2024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40.05" customHeight="1">
      <c r="A58" s="37"/>
      <c r="B58" s="38"/>
      <c r="C58" s="31" t="s">
        <v>25</v>
      </c>
      <c r="D58" s="39"/>
      <c r="E58" s="39"/>
      <c r="F58" s="26" t="str">
        <f>E17</f>
        <v>Oblastní muzeum,Masarykovo náměstí 97,Brandýs n.L.</v>
      </c>
      <c r="G58" s="39"/>
      <c r="H58" s="39"/>
      <c r="I58" s="31" t="s">
        <v>31</v>
      </c>
      <c r="J58" s="35" t="str">
        <f>E23</f>
        <v>ing. arch. Jiří Sedláček, Kladská 25, Praha 2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34</v>
      </c>
      <c r="J59" s="35" t="str">
        <f>E26</f>
        <v>Ing. Dana Mlejnková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133</v>
      </c>
      <c r="D61" s="170"/>
      <c r="E61" s="170"/>
      <c r="F61" s="170"/>
      <c r="G61" s="170"/>
      <c r="H61" s="170"/>
      <c r="I61" s="170"/>
      <c r="J61" s="171" t="s">
        <v>134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70</v>
      </c>
      <c r="D63" s="39"/>
      <c r="E63" s="39"/>
      <c r="F63" s="39"/>
      <c r="G63" s="39"/>
      <c r="H63" s="39"/>
      <c r="I63" s="39"/>
      <c r="J63" s="101">
        <f>J90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135</v>
      </c>
    </row>
    <row r="64" s="9" customFormat="1" ht="24.96" customHeight="1">
      <c r="A64" s="9"/>
      <c r="B64" s="173"/>
      <c r="C64" s="174"/>
      <c r="D64" s="175" t="s">
        <v>1157</v>
      </c>
      <c r="E64" s="176"/>
      <c r="F64" s="176"/>
      <c r="G64" s="176"/>
      <c r="H64" s="176"/>
      <c r="I64" s="176"/>
      <c r="J64" s="177">
        <f>J91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3"/>
      <c r="C65" s="174"/>
      <c r="D65" s="175" t="s">
        <v>1158</v>
      </c>
      <c r="E65" s="176"/>
      <c r="F65" s="176"/>
      <c r="G65" s="176"/>
      <c r="H65" s="176"/>
      <c r="I65" s="176"/>
      <c r="J65" s="177">
        <f>J96</f>
        <v>0</v>
      </c>
      <c r="K65" s="174"/>
      <c r="L65" s="178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3"/>
      <c r="C66" s="174"/>
      <c r="D66" s="175" t="s">
        <v>1159</v>
      </c>
      <c r="E66" s="176"/>
      <c r="F66" s="176"/>
      <c r="G66" s="176"/>
      <c r="H66" s="176"/>
      <c r="I66" s="176"/>
      <c r="J66" s="177">
        <f>J102</f>
        <v>0</v>
      </c>
      <c r="K66" s="174"/>
      <c r="L66" s="178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3"/>
      <c r="C67" s="174"/>
      <c r="D67" s="175" t="s">
        <v>1160</v>
      </c>
      <c r="E67" s="176"/>
      <c r="F67" s="176"/>
      <c r="G67" s="176"/>
      <c r="H67" s="176"/>
      <c r="I67" s="176"/>
      <c r="J67" s="177">
        <f>J109</f>
        <v>0</v>
      </c>
      <c r="K67" s="174"/>
      <c r="L67" s="178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3"/>
      <c r="C68" s="174"/>
      <c r="D68" s="175" t="s">
        <v>1161</v>
      </c>
      <c r="E68" s="176"/>
      <c r="F68" s="176"/>
      <c r="G68" s="176"/>
      <c r="H68" s="176"/>
      <c r="I68" s="176"/>
      <c r="J68" s="177">
        <f>J129</f>
        <v>0</v>
      </c>
      <c r="K68" s="174"/>
      <c r="L68" s="178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4" s="2" customFormat="1" ht="6.96" customHeight="1">
      <c r="A74" s="37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155</v>
      </c>
      <c r="D75" s="39"/>
      <c r="E75" s="39"/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168" t="str">
        <f>E7</f>
        <v>RECEPCE, SPOLEČENSKÝ SÁL A DENNÍ MÍSTNOST</v>
      </c>
      <c r="F78" s="31"/>
      <c r="G78" s="31"/>
      <c r="H78" s="31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" customFormat="1" ht="12" customHeight="1">
      <c r="B79" s="20"/>
      <c r="C79" s="31" t="s">
        <v>127</v>
      </c>
      <c r="D79" s="21"/>
      <c r="E79" s="21"/>
      <c r="F79" s="21"/>
      <c r="G79" s="21"/>
      <c r="H79" s="21"/>
      <c r="I79" s="21"/>
      <c r="J79" s="21"/>
      <c r="K79" s="21"/>
      <c r="L79" s="19"/>
    </row>
    <row r="80" s="2" customFormat="1" ht="16.5" customHeight="1">
      <c r="A80" s="37"/>
      <c r="B80" s="38"/>
      <c r="C80" s="39"/>
      <c r="D80" s="39"/>
      <c r="E80" s="168" t="s">
        <v>907</v>
      </c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129</v>
      </c>
      <c r="D81" s="39"/>
      <c r="E81" s="39"/>
      <c r="F81" s="39"/>
      <c r="G81" s="39"/>
      <c r="H81" s="39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8" t="str">
        <f>E11</f>
        <v>2024-058-04-02 - Profese - slaboproud</v>
      </c>
      <c r="F82" s="39"/>
      <c r="G82" s="39"/>
      <c r="H82" s="39"/>
      <c r="I82" s="39"/>
      <c r="J82" s="39"/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F14</f>
        <v>Oblastní muzeum Praha - východ</v>
      </c>
      <c r="G84" s="39"/>
      <c r="H84" s="39"/>
      <c r="I84" s="31" t="s">
        <v>23</v>
      </c>
      <c r="J84" s="71" t="str">
        <f>IF(J14="","",J14)</f>
        <v>17. 6. 2024</v>
      </c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40.05" customHeight="1">
      <c r="A86" s="37"/>
      <c r="B86" s="38"/>
      <c r="C86" s="31" t="s">
        <v>25</v>
      </c>
      <c r="D86" s="39"/>
      <c r="E86" s="39"/>
      <c r="F86" s="26" t="str">
        <f>E17</f>
        <v>Oblastní muzeum,Masarykovo náměstí 97,Brandýs n.L.</v>
      </c>
      <c r="G86" s="39"/>
      <c r="H86" s="39"/>
      <c r="I86" s="31" t="s">
        <v>31</v>
      </c>
      <c r="J86" s="35" t="str">
        <f>E23</f>
        <v>ing. arch. Jiří Sedláček, Kladská 25, Praha 2</v>
      </c>
      <c r="K86" s="39"/>
      <c r="L86" s="14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29</v>
      </c>
      <c r="D87" s="39"/>
      <c r="E87" s="39"/>
      <c r="F87" s="26" t="str">
        <f>IF(E20="","",E20)</f>
        <v>Vyplň údaj</v>
      </c>
      <c r="G87" s="39"/>
      <c r="H87" s="39"/>
      <c r="I87" s="31" t="s">
        <v>34</v>
      </c>
      <c r="J87" s="35" t="str">
        <f>E26</f>
        <v>Ing. Dana Mlejnková</v>
      </c>
      <c r="K87" s="39"/>
      <c r="L87" s="14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4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84"/>
      <c r="B89" s="185"/>
      <c r="C89" s="186" t="s">
        <v>156</v>
      </c>
      <c r="D89" s="187" t="s">
        <v>57</v>
      </c>
      <c r="E89" s="187" t="s">
        <v>53</v>
      </c>
      <c r="F89" s="187" t="s">
        <v>54</v>
      </c>
      <c r="G89" s="187" t="s">
        <v>157</v>
      </c>
      <c r="H89" s="187" t="s">
        <v>158</v>
      </c>
      <c r="I89" s="187" t="s">
        <v>159</v>
      </c>
      <c r="J89" s="187" t="s">
        <v>134</v>
      </c>
      <c r="K89" s="188" t="s">
        <v>160</v>
      </c>
      <c r="L89" s="189"/>
      <c r="M89" s="91" t="s">
        <v>19</v>
      </c>
      <c r="N89" s="92" t="s">
        <v>42</v>
      </c>
      <c r="O89" s="92" t="s">
        <v>161</v>
      </c>
      <c r="P89" s="92" t="s">
        <v>162</v>
      </c>
      <c r="Q89" s="92" t="s">
        <v>163</v>
      </c>
      <c r="R89" s="92" t="s">
        <v>164</v>
      </c>
      <c r="S89" s="92" t="s">
        <v>165</v>
      </c>
      <c r="T89" s="93" t="s">
        <v>166</v>
      </c>
      <c r="U89" s="184"/>
      <c r="V89" s="184"/>
      <c r="W89" s="184"/>
      <c r="X89" s="184"/>
      <c r="Y89" s="184"/>
      <c r="Z89" s="184"/>
      <c r="AA89" s="184"/>
      <c r="AB89" s="184"/>
      <c r="AC89" s="184"/>
      <c r="AD89" s="184"/>
      <c r="AE89" s="184"/>
    </row>
    <row r="90" s="2" customFormat="1" ht="22.8" customHeight="1">
      <c r="A90" s="37"/>
      <c r="B90" s="38"/>
      <c r="C90" s="98" t="s">
        <v>167</v>
      </c>
      <c r="D90" s="39"/>
      <c r="E90" s="39"/>
      <c r="F90" s="39"/>
      <c r="G90" s="39"/>
      <c r="H90" s="39"/>
      <c r="I90" s="39"/>
      <c r="J90" s="190">
        <f>BK90</f>
        <v>0</v>
      </c>
      <c r="K90" s="39"/>
      <c r="L90" s="43"/>
      <c r="M90" s="94"/>
      <c r="N90" s="191"/>
      <c r="O90" s="95"/>
      <c r="P90" s="192">
        <f>P91+P96+P102+P109+P129</f>
        <v>0</v>
      </c>
      <c r="Q90" s="95"/>
      <c r="R90" s="192">
        <f>R91+R96+R102+R109+R129</f>
        <v>0</v>
      </c>
      <c r="S90" s="95"/>
      <c r="T90" s="193">
        <f>T91+T96+T102+T109+T129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71</v>
      </c>
      <c r="AU90" s="16" t="s">
        <v>135</v>
      </c>
      <c r="BK90" s="194">
        <f>BK91+BK96+BK102+BK109+BK129</f>
        <v>0</v>
      </c>
    </row>
    <row r="91" s="12" customFormat="1" ht="25.92" customHeight="1">
      <c r="A91" s="12"/>
      <c r="B91" s="195"/>
      <c r="C91" s="196"/>
      <c r="D91" s="197" t="s">
        <v>71</v>
      </c>
      <c r="E91" s="198" t="s">
        <v>1162</v>
      </c>
      <c r="F91" s="198" t="s">
        <v>1163</v>
      </c>
      <c r="G91" s="196"/>
      <c r="H91" s="196"/>
      <c r="I91" s="199"/>
      <c r="J91" s="200">
        <f>BK91</f>
        <v>0</v>
      </c>
      <c r="K91" s="196"/>
      <c r="L91" s="201"/>
      <c r="M91" s="202"/>
      <c r="N91" s="203"/>
      <c r="O91" s="203"/>
      <c r="P91" s="204">
        <f>SUM(P92:P95)</f>
        <v>0</v>
      </c>
      <c r="Q91" s="203"/>
      <c r="R91" s="204">
        <f>SUM(R92:R95)</f>
        <v>0</v>
      </c>
      <c r="S91" s="203"/>
      <c r="T91" s="205">
        <f>SUM(T92:T95)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6" t="s">
        <v>79</v>
      </c>
      <c r="AT91" s="207" t="s">
        <v>71</v>
      </c>
      <c r="AU91" s="207" t="s">
        <v>72</v>
      </c>
      <c r="AY91" s="206" t="s">
        <v>170</v>
      </c>
      <c r="BK91" s="208">
        <f>SUM(BK92:BK95)</f>
        <v>0</v>
      </c>
    </row>
    <row r="92" s="2" customFormat="1" ht="37.8" customHeight="1">
      <c r="A92" s="37"/>
      <c r="B92" s="38"/>
      <c r="C92" s="211" t="s">
        <v>79</v>
      </c>
      <c r="D92" s="211" t="s">
        <v>172</v>
      </c>
      <c r="E92" s="212" t="s">
        <v>1164</v>
      </c>
      <c r="F92" s="213" t="s">
        <v>1165</v>
      </c>
      <c r="G92" s="214" t="s">
        <v>913</v>
      </c>
      <c r="H92" s="215">
        <v>2</v>
      </c>
      <c r="I92" s="216"/>
      <c r="J92" s="217">
        <f>ROUND(I92*H92,2)</f>
        <v>0</v>
      </c>
      <c r="K92" s="213" t="s">
        <v>19</v>
      </c>
      <c r="L92" s="43"/>
      <c r="M92" s="218" t="s">
        <v>19</v>
      </c>
      <c r="N92" s="219" t="s">
        <v>43</v>
      </c>
      <c r="O92" s="83"/>
      <c r="P92" s="220">
        <f>O92*H92</f>
        <v>0</v>
      </c>
      <c r="Q92" s="220">
        <v>0</v>
      </c>
      <c r="R92" s="220">
        <f>Q92*H92</f>
        <v>0</v>
      </c>
      <c r="S92" s="220">
        <v>0</v>
      </c>
      <c r="T92" s="221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22" t="s">
        <v>177</v>
      </c>
      <c r="AT92" s="222" t="s">
        <v>172</v>
      </c>
      <c r="AU92" s="222" t="s">
        <v>79</v>
      </c>
      <c r="AY92" s="16" t="s">
        <v>170</v>
      </c>
      <c r="BE92" s="223">
        <f>IF(N92="základní",J92,0)</f>
        <v>0</v>
      </c>
      <c r="BF92" s="223">
        <f>IF(N92="snížená",J92,0)</f>
        <v>0</v>
      </c>
      <c r="BG92" s="223">
        <f>IF(N92="zákl. přenesená",J92,0)</f>
        <v>0</v>
      </c>
      <c r="BH92" s="223">
        <f>IF(N92="sníž. přenesená",J92,0)</f>
        <v>0</v>
      </c>
      <c r="BI92" s="223">
        <f>IF(N92="nulová",J92,0)</f>
        <v>0</v>
      </c>
      <c r="BJ92" s="16" t="s">
        <v>79</v>
      </c>
      <c r="BK92" s="223">
        <f>ROUND(I92*H92,2)</f>
        <v>0</v>
      </c>
      <c r="BL92" s="16" t="s">
        <v>177</v>
      </c>
      <c r="BM92" s="222" t="s">
        <v>1166</v>
      </c>
    </row>
    <row r="93" s="2" customFormat="1" ht="33" customHeight="1">
      <c r="A93" s="37"/>
      <c r="B93" s="38"/>
      <c r="C93" s="211" t="s">
        <v>81</v>
      </c>
      <c r="D93" s="211" t="s">
        <v>172</v>
      </c>
      <c r="E93" s="212" t="s">
        <v>1167</v>
      </c>
      <c r="F93" s="213" t="s">
        <v>1168</v>
      </c>
      <c r="G93" s="214" t="s">
        <v>913</v>
      </c>
      <c r="H93" s="215">
        <v>1</v>
      </c>
      <c r="I93" s="216"/>
      <c r="J93" s="217">
        <f>ROUND(I93*H93,2)</f>
        <v>0</v>
      </c>
      <c r="K93" s="213" t="s">
        <v>19</v>
      </c>
      <c r="L93" s="43"/>
      <c r="M93" s="218" t="s">
        <v>19</v>
      </c>
      <c r="N93" s="219" t="s">
        <v>43</v>
      </c>
      <c r="O93" s="83"/>
      <c r="P93" s="220">
        <f>O93*H93</f>
        <v>0</v>
      </c>
      <c r="Q93" s="220">
        <v>0</v>
      </c>
      <c r="R93" s="220">
        <f>Q93*H93</f>
        <v>0</v>
      </c>
      <c r="S93" s="220">
        <v>0</v>
      </c>
      <c r="T93" s="221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22" t="s">
        <v>177</v>
      </c>
      <c r="AT93" s="222" t="s">
        <v>172</v>
      </c>
      <c r="AU93" s="222" t="s">
        <v>79</v>
      </c>
      <c r="AY93" s="16" t="s">
        <v>170</v>
      </c>
      <c r="BE93" s="223">
        <f>IF(N93="základní",J93,0)</f>
        <v>0</v>
      </c>
      <c r="BF93" s="223">
        <f>IF(N93="snížená",J93,0)</f>
        <v>0</v>
      </c>
      <c r="BG93" s="223">
        <f>IF(N93="zákl. přenesená",J93,0)</f>
        <v>0</v>
      </c>
      <c r="BH93" s="223">
        <f>IF(N93="sníž. přenesená",J93,0)</f>
        <v>0</v>
      </c>
      <c r="BI93" s="223">
        <f>IF(N93="nulová",J93,0)</f>
        <v>0</v>
      </c>
      <c r="BJ93" s="16" t="s">
        <v>79</v>
      </c>
      <c r="BK93" s="223">
        <f>ROUND(I93*H93,2)</f>
        <v>0</v>
      </c>
      <c r="BL93" s="16" t="s">
        <v>177</v>
      </c>
      <c r="BM93" s="222" t="s">
        <v>1169</v>
      </c>
    </row>
    <row r="94" s="2" customFormat="1" ht="33" customHeight="1">
      <c r="A94" s="37"/>
      <c r="B94" s="38"/>
      <c r="C94" s="211" t="s">
        <v>187</v>
      </c>
      <c r="D94" s="211" t="s">
        <v>172</v>
      </c>
      <c r="E94" s="212" t="s">
        <v>1170</v>
      </c>
      <c r="F94" s="213" t="s">
        <v>1171</v>
      </c>
      <c r="G94" s="214" t="s">
        <v>913</v>
      </c>
      <c r="H94" s="215">
        <v>1</v>
      </c>
      <c r="I94" s="216"/>
      <c r="J94" s="217">
        <f>ROUND(I94*H94,2)</f>
        <v>0</v>
      </c>
      <c r="K94" s="213" t="s">
        <v>19</v>
      </c>
      <c r="L94" s="43"/>
      <c r="M94" s="218" t="s">
        <v>19</v>
      </c>
      <c r="N94" s="219" t="s">
        <v>43</v>
      </c>
      <c r="O94" s="83"/>
      <c r="P94" s="220">
        <f>O94*H94</f>
        <v>0</v>
      </c>
      <c r="Q94" s="220">
        <v>0</v>
      </c>
      <c r="R94" s="220">
        <f>Q94*H94</f>
        <v>0</v>
      </c>
      <c r="S94" s="220">
        <v>0</v>
      </c>
      <c r="T94" s="221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22" t="s">
        <v>177</v>
      </c>
      <c r="AT94" s="222" t="s">
        <v>172</v>
      </c>
      <c r="AU94" s="222" t="s">
        <v>79</v>
      </c>
      <c r="AY94" s="16" t="s">
        <v>170</v>
      </c>
      <c r="BE94" s="223">
        <f>IF(N94="základní",J94,0)</f>
        <v>0</v>
      </c>
      <c r="BF94" s="223">
        <f>IF(N94="snížená",J94,0)</f>
        <v>0</v>
      </c>
      <c r="BG94" s="223">
        <f>IF(N94="zákl. přenesená",J94,0)</f>
        <v>0</v>
      </c>
      <c r="BH94" s="223">
        <f>IF(N94="sníž. přenesená",J94,0)</f>
        <v>0</v>
      </c>
      <c r="BI94" s="223">
        <f>IF(N94="nulová",J94,0)</f>
        <v>0</v>
      </c>
      <c r="BJ94" s="16" t="s">
        <v>79</v>
      </c>
      <c r="BK94" s="223">
        <f>ROUND(I94*H94,2)</f>
        <v>0</v>
      </c>
      <c r="BL94" s="16" t="s">
        <v>177</v>
      </c>
      <c r="BM94" s="222" t="s">
        <v>1172</v>
      </c>
    </row>
    <row r="95" s="2" customFormat="1" ht="33" customHeight="1">
      <c r="A95" s="37"/>
      <c r="B95" s="38"/>
      <c r="C95" s="211" t="s">
        <v>177</v>
      </c>
      <c r="D95" s="211" t="s">
        <v>172</v>
      </c>
      <c r="E95" s="212" t="s">
        <v>1173</v>
      </c>
      <c r="F95" s="213" t="s">
        <v>1174</v>
      </c>
      <c r="G95" s="214" t="s">
        <v>913</v>
      </c>
      <c r="H95" s="215">
        <v>1</v>
      </c>
      <c r="I95" s="216"/>
      <c r="J95" s="217">
        <f>ROUND(I95*H95,2)</f>
        <v>0</v>
      </c>
      <c r="K95" s="213" t="s">
        <v>19</v>
      </c>
      <c r="L95" s="43"/>
      <c r="M95" s="218" t="s">
        <v>19</v>
      </c>
      <c r="N95" s="219" t="s">
        <v>43</v>
      </c>
      <c r="O95" s="83"/>
      <c r="P95" s="220">
        <f>O95*H95</f>
        <v>0</v>
      </c>
      <c r="Q95" s="220">
        <v>0</v>
      </c>
      <c r="R95" s="220">
        <f>Q95*H95</f>
        <v>0</v>
      </c>
      <c r="S95" s="220">
        <v>0</v>
      </c>
      <c r="T95" s="221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2" t="s">
        <v>177</v>
      </c>
      <c r="AT95" s="222" t="s">
        <v>172</v>
      </c>
      <c r="AU95" s="222" t="s">
        <v>79</v>
      </c>
      <c r="AY95" s="16" t="s">
        <v>170</v>
      </c>
      <c r="BE95" s="223">
        <f>IF(N95="základní",J95,0)</f>
        <v>0</v>
      </c>
      <c r="BF95" s="223">
        <f>IF(N95="snížená",J95,0)</f>
        <v>0</v>
      </c>
      <c r="BG95" s="223">
        <f>IF(N95="zákl. přenesená",J95,0)</f>
        <v>0</v>
      </c>
      <c r="BH95" s="223">
        <f>IF(N95="sníž. přenesená",J95,0)</f>
        <v>0</v>
      </c>
      <c r="BI95" s="223">
        <f>IF(N95="nulová",J95,0)</f>
        <v>0</v>
      </c>
      <c r="BJ95" s="16" t="s">
        <v>79</v>
      </c>
      <c r="BK95" s="223">
        <f>ROUND(I95*H95,2)</f>
        <v>0</v>
      </c>
      <c r="BL95" s="16" t="s">
        <v>177</v>
      </c>
      <c r="BM95" s="222" t="s">
        <v>1175</v>
      </c>
    </row>
    <row r="96" s="12" customFormat="1" ht="25.92" customHeight="1">
      <c r="A96" s="12"/>
      <c r="B96" s="195"/>
      <c r="C96" s="196"/>
      <c r="D96" s="197" t="s">
        <v>71</v>
      </c>
      <c r="E96" s="198" t="s">
        <v>1176</v>
      </c>
      <c r="F96" s="198" t="s">
        <v>1177</v>
      </c>
      <c r="G96" s="196"/>
      <c r="H96" s="196"/>
      <c r="I96" s="199"/>
      <c r="J96" s="200">
        <f>BK96</f>
        <v>0</v>
      </c>
      <c r="K96" s="196"/>
      <c r="L96" s="201"/>
      <c r="M96" s="202"/>
      <c r="N96" s="203"/>
      <c r="O96" s="203"/>
      <c r="P96" s="204">
        <f>SUM(P97:P101)</f>
        <v>0</v>
      </c>
      <c r="Q96" s="203"/>
      <c r="R96" s="204">
        <f>SUM(R97:R101)</f>
        <v>0</v>
      </c>
      <c r="S96" s="203"/>
      <c r="T96" s="205">
        <f>SUM(T97:T101)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6" t="s">
        <v>79</v>
      </c>
      <c r="AT96" s="207" t="s">
        <v>71</v>
      </c>
      <c r="AU96" s="207" t="s">
        <v>72</v>
      </c>
      <c r="AY96" s="206" t="s">
        <v>170</v>
      </c>
      <c r="BK96" s="208">
        <f>SUM(BK97:BK101)</f>
        <v>0</v>
      </c>
    </row>
    <row r="97" s="2" customFormat="1" ht="16.5" customHeight="1">
      <c r="A97" s="37"/>
      <c r="B97" s="38"/>
      <c r="C97" s="211" t="s">
        <v>196</v>
      </c>
      <c r="D97" s="211" t="s">
        <v>172</v>
      </c>
      <c r="E97" s="212" t="s">
        <v>1178</v>
      </c>
      <c r="F97" s="213" t="s">
        <v>1179</v>
      </c>
      <c r="G97" s="214" t="s">
        <v>913</v>
      </c>
      <c r="H97" s="215">
        <v>2</v>
      </c>
      <c r="I97" s="216"/>
      <c r="J97" s="217">
        <f>ROUND(I97*H97,2)</f>
        <v>0</v>
      </c>
      <c r="K97" s="213" t="s">
        <v>19</v>
      </c>
      <c r="L97" s="43"/>
      <c r="M97" s="218" t="s">
        <v>19</v>
      </c>
      <c r="N97" s="219" t="s">
        <v>43</v>
      </c>
      <c r="O97" s="83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2" t="s">
        <v>177</v>
      </c>
      <c r="AT97" s="222" t="s">
        <v>172</v>
      </c>
      <c r="AU97" s="222" t="s">
        <v>79</v>
      </c>
      <c r="AY97" s="16" t="s">
        <v>170</v>
      </c>
      <c r="BE97" s="223">
        <f>IF(N97="základní",J97,0)</f>
        <v>0</v>
      </c>
      <c r="BF97" s="223">
        <f>IF(N97="snížená",J97,0)</f>
        <v>0</v>
      </c>
      <c r="BG97" s="223">
        <f>IF(N97="zákl. přenesená",J97,0)</f>
        <v>0</v>
      </c>
      <c r="BH97" s="223">
        <f>IF(N97="sníž. přenesená",J97,0)</f>
        <v>0</v>
      </c>
      <c r="BI97" s="223">
        <f>IF(N97="nulová",J97,0)</f>
        <v>0</v>
      </c>
      <c r="BJ97" s="16" t="s">
        <v>79</v>
      </c>
      <c r="BK97" s="223">
        <f>ROUND(I97*H97,2)</f>
        <v>0</v>
      </c>
      <c r="BL97" s="16" t="s">
        <v>177</v>
      </c>
      <c r="BM97" s="222" t="s">
        <v>1180</v>
      </c>
    </row>
    <row r="98" s="2" customFormat="1" ht="24.15" customHeight="1">
      <c r="A98" s="37"/>
      <c r="B98" s="38"/>
      <c r="C98" s="211" t="s">
        <v>201</v>
      </c>
      <c r="D98" s="211" t="s">
        <v>172</v>
      </c>
      <c r="E98" s="212" t="s">
        <v>1181</v>
      </c>
      <c r="F98" s="213" t="s">
        <v>1182</v>
      </c>
      <c r="G98" s="214" t="s">
        <v>913</v>
      </c>
      <c r="H98" s="215">
        <v>1</v>
      </c>
      <c r="I98" s="216"/>
      <c r="J98" s="217">
        <f>ROUND(I98*H98,2)</f>
        <v>0</v>
      </c>
      <c r="K98" s="213" t="s">
        <v>19</v>
      </c>
      <c r="L98" s="43"/>
      <c r="M98" s="218" t="s">
        <v>19</v>
      </c>
      <c r="N98" s="219" t="s">
        <v>43</v>
      </c>
      <c r="O98" s="83"/>
      <c r="P98" s="220">
        <f>O98*H98</f>
        <v>0</v>
      </c>
      <c r="Q98" s="220">
        <v>0</v>
      </c>
      <c r="R98" s="220">
        <f>Q98*H98</f>
        <v>0</v>
      </c>
      <c r="S98" s="220">
        <v>0</v>
      </c>
      <c r="T98" s="221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2" t="s">
        <v>177</v>
      </c>
      <c r="AT98" s="222" t="s">
        <v>172</v>
      </c>
      <c r="AU98" s="222" t="s">
        <v>79</v>
      </c>
      <c r="AY98" s="16" t="s">
        <v>170</v>
      </c>
      <c r="BE98" s="223">
        <f>IF(N98="základní",J98,0)</f>
        <v>0</v>
      </c>
      <c r="BF98" s="223">
        <f>IF(N98="snížená",J98,0)</f>
        <v>0</v>
      </c>
      <c r="BG98" s="223">
        <f>IF(N98="zákl. přenesená",J98,0)</f>
        <v>0</v>
      </c>
      <c r="BH98" s="223">
        <f>IF(N98="sníž. přenesená",J98,0)</f>
        <v>0</v>
      </c>
      <c r="BI98" s="223">
        <f>IF(N98="nulová",J98,0)</f>
        <v>0</v>
      </c>
      <c r="BJ98" s="16" t="s">
        <v>79</v>
      </c>
      <c r="BK98" s="223">
        <f>ROUND(I98*H98,2)</f>
        <v>0</v>
      </c>
      <c r="BL98" s="16" t="s">
        <v>177</v>
      </c>
      <c r="BM98" s="222" t="s">
        <v>1183</v>
      </c>
    </row>
    <row r="99" s="2" customFormat="1" ht="24.15" customHeight="1">
      <c r="A99" s="37"/>
      <c r="B99" s="38"/>
      <c r="C99" s="211" t="s">
        <v>208</v>
      </c>
      <c r="D99" s="211" t="s">
        <v>172</v>
      </c>
      <c r="E99" s="212" t="s">
        <v>1184</v>
      </c>
      <c r="F99" s="213" t="s">
        <v>1185</v>
      </c>
      <c r="G99" s="214" t="s">
        <v>913</v>
      </c>
      <c r="H99" s="215">
        <v>12</v>
      </c>
      <c r="I99" s="216"/>
      <c r="J99" s="217">
        <f>ROUND(I99*H99,2)</f>
        <v>0</v>
      </c>
      <c r="K99" s="213" t="s">
        <v>19</v>
      </c>
      <c r="L99" s="43"/>
      <c r="M99" s="218" t="s">
        <v>19</v>
      </c>
      <c r="N99" s="219" t="s">
        <v>43</v>
      </c>
      <c r="O99" s="83"/>
      <c r="P99" s="220">
        <f>O99*H99</f>
        <v>0</v>
      </c>
      <c r="Q99" s="220">
        <v>0</v>
      </c>
      <c r="R99" s="220">
        <f>Q99*H99</f>
        <v>0</v>
      </c>
      <c r="S99" s="220">
        <v>0</v>
      </c>
      <c r="T99" s="221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2" t="s">
        <v>177</v>
      </c>
      <c r="AT99" s="222" t="s">
        <v>172</v>
      </c>
      <c r="AU99" s="222" t="s">
        <v>79</v>
      </c>
      <c r="AY99" s="16" t="s">
        <v>170</v>
      </c>
      <c r="BE99" s="223">
        <f>IF(N99="základní",J99,0)</f>
        <v>0</v>
      </c>
      <c r="BF99" s="223">
        <f>IF(N99="snížená",J99,0)</f>
        <v>0</v>
      </c>
      <c r="BG99" s="223">
        <f>IF(N99="zákl. přenesená",J99,0)</f>
        <v>0</v>
      </c>
      <c r="BH99" s="223">
        <f>IF(N99="sníž. přenesená",J99,0)</f>
        <v>0</v>
      </c>
      <c r="BI99" s="223">
        <f>IF(N99="nulová",J99,0)</f>
        <v>0</v>
      </c>
      <c r="BJ99" s="16" t="s">
        <v>79</v>
      </c>
      <c r="BK99" s="223">
        <f>ROUND(I99*H99,2)</f>
        <v>0</v>
      </c>
      <c r="BL99" s="16" t="s">
        <v>177</v>
      </c>
      <c r="BM99" s="222" t="s">
        <v>1186</v>
      </c>
    </row>
    <row r="100" s="2" customFormat="1" ht="66.75" customHeight="1">
      <c r="A100" s="37"/>
      <c r="B100" s="38"/>
      <c r="C100" s="211" t="s">
        <v>214</v>
      </c>
      <c r="D100" s="211" t="s">
        <v>172</v>
      </c>
      <c r="E100" s="212" t="s">
        <v>1187</v>
      </c>
      <c r="F100" s="213" t="s">
        <v>1188</v>
      </c>
      <c r="G100" s="214" t="s">
        <v>913</v>
      </c>
      <c r="H100" s="215">
        <v>1</v>
      </c>
      <c r="I100" s="216"/>
      <c r="J100" s="217">
        <f>ROUND(I100*H100,2)</f>
        <v>0</v>
      </c>
      <c r="K100" s="213" t="s">
        <v>19</v>
      </c>
      <c r="L100" s="43"/>
      <c r="M100" s="218" t="s">
        <v>19</v>
      </c>
      <c r="N100" s="219" t="s">
        <v>43</v>
      </c>
      <c r="O100" s="83"/>
      <c r="P100" s="220">
        <f>O100*H100</f>
        <v>0</v>
      </c>
      <c r="Q100" s="220">
        <v>0</v>
      </c>
      <c r="R100" s="220">
        <f>Q100*H100</f>
        <v>0</v>
      </c>
      <c r="S100" s="220">
        <v>0</v>
      </c>
      <c r="T100" s="221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2" t="s">
        <v>177</v>
      </c>
      <c r="AT100" s="222" t="s">
        <v>172</v>
      </c>
      <c r="AU100" s="222" t="s">
        <v>79</v>
      </c>
      <c r="AY100" s="16" t="s">
        <v>170</v>
      </c>
      <c r="BE100" s="223">
        <f>IF(N100="základní",J100,0)</f>
        <v>0</v>
      </c>
      <c r="BF100" s="223">
        <f>IF(N100="snížená",J100,0)</f>
        <v>0</v>
      </c>
      <c r="BG100" s="223">
        <f>IF(N100="zákl. přenesená",J100,0)</f>
        <v>0</v>
      </c>
      <c r="BH100" s="223">
        <f>IF(N100="sníž. přenesená",J100,0)</f>
        <v>0</v>
      </c>
      <c r="BI100" s="223">
        <f>IF(N100="nulová",J100,0)</f>
        <v>0</v>
      </c>
      <c r="BJ100" s="16" t="s">
        <v>79</v>
      </c>
      <c r="BK100" s="223">
        <f>ROUND(I100*H100,2)</f>
        <v>0</v>
      </c>
      <c r="BL100" s="16" t="s">
        <v>177</v>
      </c>
      <c r="BM100" s="222" t="s">
        <v>1189</v>
      </c>
    </row>
    <row r="101" s="2" customFormat="1" ht="21.75" customHeight="1">
      <c r="A101" s="37"/>
      <c r="B101" s="38"/>
      <c r="C101" s="211" t="s">
        <v>221</v>
      </c>
      <c r="D101" s="211" t="s">
        <v>172</v>
      </c>
      <c r="E101" s="212" t="s">
        <v>1190</v>
      </c>
      <c r="F101" s="213" t="s">
        <v>1191</v>
      </c>
      <c r="G101" s="214" t="s">
        <v>913</v>
      </c>
      <c r="H101" s="215">
        <v>1</v>
      </c>
      <c r="I101" s="216"/>
      <c r="J101" s="217">
        <f>ROUND(I101*H101,2)</f>
        <v>0</v>
      </c>
      <c r="K101" s="213" t="s">
        <v>19</v>
      </c>
      <c r="L101" s="43"/>
      <c r="M101" s="218" t="s">
        <v>19</v>
      </c>
      <c r="N101" s="219" t="s">
        <v>43</v>
      </c>
      <c r="O101" s="83"/>
      <c r="P101" s="220">
        <f>O101*H101</f>
        <v>0</v>
      </c>
      <c r="Q101" s="220">
        <v>0</v>
      </c>
      <c r="R101" s="220">
        <f>Q101*H101</f>
        <v>0</v>
      </c>
      <c r="S101" s="220">
        <v>0</v>
      </c>
      <c r="T101" s="221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22" t="s">
        <v>177</v>
      </c>
      <c r="AT101" s="222" t="s">
        <v>172</v>
      </c>
      <c r="AU101" s="222" t="s">
        <v>79</v>
      </c>
      <c r="AY101" s="16" t="s">
        <v>170</v>
      </c>
      <c r="BE101" s="223">
        <f>IF(N101="základní",J101,0)</f>
        <v>0</v>
      </c>
      <c r="BF101" s="223">
        <f>IF(N101="snížená",J101,0)</f>
        <v>0</v>
      </c>
      <c r="BG101" s="223">
        <f>IF(N101="zákl. přenesená",J101,0)</f>
        <v>0</v>
      </c>
      <c r="BH101" s="223">
        <f>IF(N101="sníž. přenesená",J101,0)</f>
        <v>0</v>
      </c>
      <c r="BI101" s="223">
        <f>IF(N101="nulová",J101,0)</f>
        <v>0</v>
      </c>
      <c r="BJ101" s="16" t="s">
        <v>79</v>
      </c>
      <c r="BK101" s="223">
        <f>ROUND(I101*H101,2)</f>
        <v>0</v>
      </c>
      <c r="BL101" s="16" t="s">
        <v>177</v>
      </c>
      <c r="BM101" s="222" t="s">
        <v>1192</v>
      </c>
    </row>
    <row r="102" s="12" customFormat="1" ht="25.92" customHeight="1">
      <c r="A102" s="12"/>
      <c r="B102" s="195"/>
      <c r="C102" s="196"/>
      <c r="D102" s="197" t="s">
        <v>71</v>
      </c>
      <c r="E102" s="198" t="s">
        <v>1193</v>
      </c>
      <c r="F102" s="198" t="s">
        <v>1194</v>
      </c>
      <c r="G102" s="196"/>
      <c r="H102" s="196"/>
      <c r="I102" s="199"/>
      <c r="J102" s="200">
        <f>BK102</f>
        <v>0</v>
      </c>
      <c r="K102" s="196"/>
      <c r="L102" s="201"/>
      <c r="M102" s="202"/>
      <c r="N102" s="203"/>
      <c r="O102" s="203"/>
      <c r="P102" s="204">
        <f>SUM(P103:P108)</f>
        <v>0</v>
      </c>
      <c r="Q102" s="203"/>
      <c r="R102" s="204">
        <f>SUM(R103:R108)</f>
        <v>0</v>
      </c>
      <c r="S102" s="203"/>
      <c r="T102" s="205">
        <f>SUM(T103:T108)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6" t="s">
        <v>79</v>
      </c>
      <c r="AT102" s="207" t="s">
        <v>71</v>
      </c>
      <c r="AU102" s="207" t="s">
        <v>72</v>
      </c>
      <c r="AY102" s="206" t="s">
        <v>170</v>
      </c>
      <c r="BK102" s="208">
        <f>SUM(BK103:BK108)</f>
        <v>0</v>
      </c>
    </row>
    <row r="103" s="2" customFormat="1" ht="24.15" customHeight="1">
      <c r="A103" s="37"/>
      <c r="B103" s="38"/>
      <c r="C103" s="211" t="s">
        <v>229</v>
      </c>
      <c r="D103" s="211" t="s">
        <v>172</v>
      </c>
      <c r="E103" s="212" t="s">
        <v>1195</v>
      </c>
      <c r="F103" s="213" t="s">
        <v>1196</v>
      </c>
      <c r="G103" s="214" t="s">
        <v>980</v>
      </c>
      <c r="H103" s="215">
        <v>1</v>
      </c>
      <c r="I103" s="216"/>
      <c r="J103" s="217">
        <f>ROUND(I103*H103,2)</f>
        <v>0</v>
      </c>
      <c r="K103" s="213" t="s">
        <v>19</v>
      </c>
      <c r="L103" s="43"/>
      <c r="M103" s="218" t="s">
        <v>19</v>
      </c>
      <c r="N103" s="219" t="s">
        <v>43</v>
      </c>
      <c r="O103" s="83"/>
      <c r="P103" s="220">
        <f>O103*H103</f>
        <v>0</v>
      </c>
      <c r="Q103" s="220">
        <v>0</v>
      </c>
      <c r="R103" s="220">
        <f>Q103*H103</f>
        <v>0</v>
      </c>
      <c r="S103" s="220">
        <v>0</v>
      </c>
      <c r="T103" s="221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22" t="s">
        <v>177</v>
      </c>
      <c r="AT103" s="222" t="s">
        <v>172</v>
      </c>
      <c r="AU103" s="222" t="s">
        <v>79</v>
      </c>
      <c r="AY103" s="16" t="s">
        <v>170</v>
      </c>
      <c r="BE103" s="223">
        <f>IF(N103="základní",J103,0)</f>
        <v>0</v>
      </c>
      <c r="BF103" s="223">
        <f>IF(N103="snížená",J103,0)</f>
        <v>0</v>
      </c>
      <c r="BG103" s="223">
        <f>IF(N103="zákl. přenesená",J103,0)</f>
        <v>0</v>
      </c>
      <c r="BH103" s="223">
        <f>IF(N103="sníž. přenesená",J103,0)</f>
        <v>0</v>
      </c>
      <c r="BI103" s="223">
        <f>IF(N103="nulová",J103,0)</f>
        <v>0</v>
      </c>
      <c r="BJ103" s="16" t="s">
        <v>79</v>
      </c>
      <c r="BK103" s="223">
        <f>ROUND(I103*H103,2)</f>
        <v>0</v>
      </c>
      <c r="BL103" s="16" t="s">
        <v>177</v>
      </c>
      <c r="BM103" s="222" t="s">
        <v>1197</v>
      </c>
    </row>
    <row r="104" s="2" customFormat="1" ht="16.5" customHeight="1">
      <c r="A104" s="37"/>
      <c r="B104" s="38"/>
      <c r="C104" s="211" t="s">
        <v>236</v>
      </c>
      <c r="D104" s="211" t="s">
        <v>172</v>
      </c>
      <c r="E104" s="212" t="s">
        <v>1198</v>
      </c>
      <c r="F104" s="213" t="s">
        <v>1199</v>
      </c>
      <c r="G104" s="214" t="s">
        <v>913</v>
      </c>
      <c r="H104" s="215">
        <v>2</v>
      </c>
      <c r="I104" s="216"/>
      <c r="J104" s="217">
        <f>ROUND(I104*H104,2)</f>
        <v>0</v>
      </c>
      <c r="K104" s="213" t="s">
        <v>19</v>
      </c>
      <c r="L104" s="43"/>
      <c r="M104" s="218" t="s">
        <v>19</v>
      </c>
      <c r="N104" s="219" t="s">
        <v>43</v>
      </c>
      <c r="O104" s="83"/>
      <c r="P104" s="220">
        <f>O104*H104</f>
        <v>0</v>
      </c>
      <c r="Q104" s="220">
        <v>0</v>
      </c>
      <c r="R104" s="220">
        <f>Q104*H104</f>
        <v>0</v>
      </c>
      <c r="S104" s="220">
        <v>0</v>
      </c>
      <c r="T104" s="221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22" t="s">
        <v>177</v>
      </c>
      <c r="AT104" s="222" t="s">
        <v>172</v>
      </c>
      <c r="AU104" s="222" t="s">
        <v>79</v>
      </c>
      <c r="AY104" s="16" t="s">
        <v>170</v>
      </c>
      <c r="BE104" s="223">
        <f>IF(N104="základní",J104,0)</f>
        <v>0</v>
      </c>
      <c r="BF104" s="223">
        <f>IF(N104="snížená",J104,0)</f>
        <v>0</v>
      </c>
      <c r="BG104" s="223">
        <f>IF(N104="zákl. přenesená",J104,0)</f>
        <v>0</v>
      </c>
      <c r="BH104" s="223">
        <f>IF(N104="sníž. přenesená",J104,0)</f>
        <v>0</v>
      </c>
      <c r="BI104" s="223">
        <f>IF(N104="nulová",J104,0)</f>
        <v>0</v>
      </c>
      <c r="BJ104" s="16" t="s">
        <v>79</v>
      </c>
      <c r="BK104" s="223">
        <f>ROUND(I104*H104,2)</f>
        <v>0</v>
      </c>
      <c r="BL104" s="16" t="s">
        <v>177</v>
      </c>
      <c r="BM104" s="222" t="s">
        <v>1200</v>
      </c>
    </row>
    <row r="105" s="2" customFormat="1" ht="16.5" customHeight="1">
      <c r="A105" s="37"/>
      <c r="B105" s="38"/>
      <c r="C105" s="211" t="s">
        <v>8</v>
      </c>
      <c r="D105" s="211" t="s">
        <v>172</v>
      </c>
      <c r="E105" s="212" t="s">
        <v>1201</v>
      </c>
      <c r="F105" s="213" t="s">
        <v>1202</v>
      </c>
      <c r="G105" s="214" t="s">
        <v>913</v>
      </c>
      <c r="H105" s="215">
        <v>3</v>
      </c>
      <c r="I105" s="216"/>
      <c r="J105" s="217">
        <f>ROUND(I105*H105,2)</f>
        <v>0</v>
      </c>
      <c r="K105" s="213" t="s">
        <v>19</v>
      </c>
      <c r="L105" s="43"/>
      <c r="M105" s="218" t="s">
        <v>19</v>
      </c>
      <c r="N105" s="219" t="s">
        <v>43</v>
      </c>
      <c r="O105" s="83"/>
      <c r="P105" s="220">
        <f>O105*H105</f>
        <v>0</v>
      </c>
      <c r="Q105" s="220">
        <v>0</v>
      </c>
      <c r="R105" s="220">
        <f>Q105*H105</f>
        <v>0</v>
      </c>
      <c r="S105" s="220">
        <v>0</v>
      </c>
      <c r="T105" s="221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22" t="s">
        <v>177</v>
      </c>
      <c r="AT105" s="222" t="s">
        <v>172</v>
      </c>
      <c r="AU105" s="222" t="s">
        <v>79</v>
      </c>
      <c r="AY105" s="16" t="s">
        <v>170</v>
      </c>
      <c r="BE105" s="223">
        <f>IF(N105="základní",J105,0)</f>
        <v>0</v>
      </c>
      <c r="BF105" s="223">
        <f>IF(N105="snížená",J105,0)</f>
        <v>0</v>
      </c>
      <c r="BG105" s="223">
        <f>IF(N105="zákl. přenesená",J105,0)</f>
        <v>0</v>
      </c>
      <c r="BH105" s="223">
        <f>IF(N105="sníž. přenesená",J105,0)</f>
        <v>0</v>
      </c>
      <c r="BI105" s="223">
        <f>IF(N105="nulová",J105,0)</f>
        <v>0</v>
      </c>
      <c r="BJ105" s="16" t="s">
        <v>79</v>
      </c>
      <c r="BK105" s="223">
        <f>ROUND(I105*H105,2)</f>
        <v>0</v>
      </c>
      <c r="BL105" s="16" t="s">
        <v>177</v>
      </c>
      <c r="BM105" s="222" t="s">
        <v>1203</v>
      </c>
    </row>
    <row r="106" s="2" customFormat="1" ht="16.5" customHeight="1">
      <c r="A106" s="37"/>
      <c r="B106" s="38"/>
      <c r="C106" s="211" t="s">
        <v>245</v>
      </c>
      <c r="D106" s="211" t="s">
        <v>172</v>
      </c>
      <c r="E106" s="212" t="s">
        <v>1204</v>
      </c>
      <c r="F106" s="213" t="s">
        <v>1205</v>
      </c>
      <c r="G106" s="214" t="s">
        <v>913</v>
      </c>
      <c r="H106" s="215">
        <v>1</v>
      </c>
      <c r="I106" s="216"/>
      <c r="J106" s="217">
        <f>ROUND(I106*H106,2)</f>
        <v>0</v>
      </c>
      <c r="K106" s="213" t="s">
        <v>19</v>
      </c>
      <c r="L106" s="43"/>
      <c r="M106" s="218" t="s">
        <v>19</v>
      </c>
      <c r="N106" s="219" t="s">
        <v>43</v>
      </c>
      <c r="O106" s="83"/>
      <c r="P106" s="220">
        <f>O106*H106</f>
        <v>0</v>
      </c>
      <c r="Q106" s="220">
        <v>0</v>
      </c>
      <c r="R106" s="220">
        <f>Q106*H106</f>
        <v>0</v>
      </c>
      <c r="S106" s="220">
        <v>0</v>
      </c>
      <c r="T106" s="221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2" t="s">
        <v>177</v>
      </c>
      <c r="AT106" s="222" t="s">
        <v>172</v>
      </c>
      <c r="AU106" s="222" t="s">
        <v>79</v>
      </c>
      <c r="AY106" s="16" t="s">
        <v>170</v>
      </c>
      <c r="BE106" s="223">
        <f>IF(N106="základní",J106,0)</f>
        <v>0</v>
      </c>
      <c r="BF106" s="223">
        <f>IF(N106="snížená",J106,0)</f>
        <v>0</v>
      </c>
      <c r="BG106" s="223">
        <f>IF(N106="zákl. přenesená",J106,0)</f>
        <v>0</v>
      </c>
      <c r="BH106" s="223">
        <f>IF(N106="sníž. přenesená",J106,0)</f>
        <v>0</v>
      </c>
      <c r="BI106" s="223">
        <f>IF(N106="nulová",J106,0)</f>
        <v>0</v>
      </c>
      <c r="BJ106" s="16" t="s">
        <v>79</v>
      </c>
      <c r="BK106" s="223">
        <f>ROUND(I106*H106,2)</f>
        <v>0</v>
      </c>
      <c r="BL106" s="16" t="s">
        <v>177</v>
      </c>
      <c r="BM106" s="222" t="s">
        <v>1206</v>
      </c>
    </row>
    <row r="107" s="2" customFormat="1" ht="16.5" customHeight="1">
      <c r="A107" s="37"/>
      <c r="B107" s="38"/>
      <c r="C107" s="211" t="s">
        <v>250</v>
      </c>
      <c r="D107" s="211" t="s">
        <v>172</v>
      </c>
      <c r="E107" s="212" t="s">
        <v>1207</v>
      </c>
      <c r="F107" s="213" t="s">
        <v>1208</v>
      </c>
      <c r="G107" s="214" t="s">
        <v>258</v>
      </c>
      <c r="H107" s="215">
        <v>140</v>
      </c>
      <c r="I107" s="216"/>
      <c r="J107" s="217">
        <f>ROUND(I107*H107,2)</f>
        <v>0</v>
      </c>
      <c r="K107" s="213" t="s">
        <v>19</v>
      </c>
      <c r="L107" s="43"/>
      <c r="M107" s="218" t="s">
        <v>19</v>
      </c>
      <c r="N107" s="219" t="s">
        <v>43</v>
      </c>
      <c r="O107" s="83"/>
      <c r="P107" s="220">
        <f>O107*H107</f>
        <v>0</v>
      </c>
      <c r="Q107" s="220">
        <v>0</v>
      </c>
      <c r="R107" s="220">
        <f>Q107*H107</f>
        <v>0</v>
      </c>
      <c r="S107" s="220">
        <v>0</v>
      </c>
      <c r="T107" s="221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22" t="s">
        <v>177</v>
      </c>
      <c r="AT107" s="222" t="s">
        <v>172</v>
      </c>
      <c r="AU107" s="222" t="s">
        <v>79</v>
      </c>
      <c r="AY107" s="16" t="s">
        <v>170</v>
      </c>
      <c r="BE107" s="223">
        <f>IF(N107="základní",J107,0)</f>
        <v>0</v>
      </c>
      <c r="BF107" s="223">
        <f>IF(N107="snížená",J107,0)</f>
        <v>0</v>
      </c>
      <c r="BG107" s="223">
        <f>IF(N107="zákl. přenesená",J107,0)</f>
        <v>0</v>
      </c>
      <c r="BH107" s="223">
        <f>IF(N107="sníž. přenesená",J107,0)</f>
        <v>0</v>
      </c>
      <c r="BI107" s="223">
        <f>IF(N107="nulová",J107,0)</f>
        <v>0</v>
      </c>
      <c r="BJ107" s="16" t="s">
        <v>79</v>
      </c>
      <c r="BK107" s="223">
        <f>ROUND(I107*H107,2)</f>
        <v>0</v>
      </c>
      <c r="BL107" s="16" t="s">
        <v>177</v>
      </c>
      <c r="BM107" s="222" t="s">
        <v>1209</v>
      </c>
    </row>
    <row r="108" s="2" customFormat="1" ht="16.5" customHeight="1">
      <c r="A108" s="37"/>
      <c r="B108" s="38"/>
      <c r="C108" s="211" t="s">
        <v>255</v>
      </c>
      <c r="D108" s="211" t="s">
        <v>172</v>
      </c>
      <c r="E108" s="212" t="s">
        <v>1210</v>
      </c>
      <c r="F108" s="213" t="s">
        <v>1211</v>
      </c>
      <c r="G108" s="214" t="s">
        <v>258</v>
      </c>
      <c r="H108" s="215">
        <v>50</v>
      </c>
      <c r="I108" s="216"/>
      <c r="J108" s="217">
        <f>ROUND(I108*H108,2)</f>
        <v>0</v>
      </c>
      <c r="K108" s="213" t="s">
        <v>19</v>
      </c>
      <c r="L108" s="43"/>
      <c r="M108" s="218" t="s">
        <v>19</v>
      </c>
      <c r="N108" s="219" t="s">
        <v>43</v>
      </c>
      <c r="O108" s="83"/>
      <c r="P108" s="220">
        <f>O108*H108</f>
        <v>0</v>
      </c>
      <c r="Q108" s="220">
        <v>0</v>
      </c>
      <c r="R108" s="220">
        <f>Q108*H108</f>
        <v>0</v>
      </c>
      <c r="S108" s="220">
        <v>0</v>
      </c>
      <c r="T108" s="221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22" t="s">
        <v>177</v>
      </c>
      <c r="AT108" s="222" t="s">
        <v>172</v>
      </c>
      <c r="AU108" s="222" t="s">
        <v>79</v>
      </c>
      <c r="AY108" s="16" t="s">
        <v>170</v>
      </c>
      <c r="BE108" s="223">
        <f>IF(N108="základní",J108,0)</f>
        <v>0</v>
      </c>
      <c r="BF108" s="223">
        <f>IF(N108="snížená",J108,0)</f>
        <v>0</v>
      </c>
      <c r="BG108" s="223">
        <f>IF(N108="zákl. přenesená",J108,0)</f>
        <v>0</v>
      </c>
      <c r="BH108" s="223">
        <f>IF(N108="sníž. přenesená",J108,0)</f>
        <v>0</v>
      </c>
      <c r="BI108" s="223">
        <f>IF(N108="nulová",J108,0)</f>
        <v>0</v>
      </c>
      <c r="BJ108" s="16" t="s">
        <v>79</v>
      </c>
      <c r="BK108" s="223">
        <f>ROUND(I108*H108,2)</f>
        <v>0</v>
      </c>
      <c r="BL108" s="16" t="s">
        <v>177</v>
      </c>
      <c r="BM108" s="222" t="s">
        <v>1212</v>
      </c>
    </row>
    <row r="109" s="12" customFormat="1" ht="25.92" customHeight="1">
      <c r="A109" s="12"/>
      <c r="B109" s="195"/>
      <c r="C109" s="196"/>
      <c r="D109" s="197" t="s">
        <v>71</v>
      </c>
      <c r="E109" s="198" t="s">
        <v>1213</v>
      </c>
      <c r="F109" s="198" t="s">
        <v>1214</v>
      </c>
      <c r="G109" s="196"/>
      <c r="H109" s="196"/>
      <c r="I109" s="199"/>
      <c r="J109" s="200">
        <f>BK109</f>
        <v>0</v>
      </c>
      <c r="K109" s="196"/>
      <c r="L109" s="201"/>
      <c r="M109" s="202"/>
      <c r="N109" s="203"/>
      <c r="O109" s="203"/>
      <c r="P109" s="204">
        <f>SUM(P110:P128)</f>
        <v>0</v>
      </c>
      <c r="Q109" s="203"/>
      <c r="R109" s="204">
        <f>SUM(R110:R128)</f>
        <v>0</v>
      </c>
      <c r="S109" s="203"/>
      <c r="T109" s="205">
        <f>SUM(T110:T128)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6" t="s">
        <v>79</v>
      </c>
      <c r="AT109" s="207" t="s">
        <v>71</v>
      </c>
      <c r="AU109" s="207" t="s">
        <v>72</v>
      </c>
      <c r="AY109" s="206" t="s">
        <v>170</v>
      </c>
      <c r="BK109" s="208">
        <f>SUM(BK110:BK128)</f>
        <v>0</v>
      </c>
    </row>
    <row r="110" s="2" customFormat="1" ht="37.8" customHeight="1">
      <c r="A110" s="37"/>
      <c r="B110" s="38"/>
      <c r="C110" s="211" t="s">
        <v>181</v>
      </c>
      <c r="D110" s="211" t="s">
        <v>172</v>
      </c>
      <c r="E110" s="212" t="s">
        <v>1215</v>
      </c>
      <c r="F110" s="213" t="s">
        <v>1216</v>
      </c>
      <c r="G110" s="214" t="s">
        <v>913</v>
      </c>
      <c r="H110" s="215">
        <v>1</v>
      </c>
      <c r="I110" s="216"/>
      <c r="J110" s="217">
        <f>ROUND(I110*H110,2)</f>
        <v>0</v>
      </c>
      <c r="K110" s="213" t="s">
        <v>19</v>
      </c>
      <c r="L110" s="43"/>
      <c r="M110" s="218" t="s">
        <v>19</v>
      </c>
      <c r="N110" s="219" t="s">
        <v>43</v>
      </c>
      <c r="O110" s="83"/>
      <c r="P110" s="220">
        <f>O110*H110</f>
        <v>0</v>
      </c>
      <c r="Q110" s="220">
        <v>0</v>
      </c>
      <c r="R110" s="220">
        <f>Q110*H110</f>
        <v>0</v>
      </c>
      <c r="S110" s="220">
        <v>0</v>
      </c>
      <c r="T110" s="221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22" t="s">
        <v>177</v>
      </c>
      <c r="AT110" s="222" t="s">
        <v>172</v>
      </c>
      <c r="AU110" s="222" t="s">
        <v>79</v>
      </c>
      <c r="AY110" s="16" t="s">
        <v>170</v>
      </c>
      <c r="BE110" s="223">
        <f>IF(N110="základní",J110,0)</f>
        <v>0</v>
      </c>
      <c r="BF110" s="223">
        <f>IF(N110="snížená",J110,0)</f>
        <v>0</v>
      </c>
      <c r="BG110" s="223">
        <f>IF(N110="zákl. přenesená",J110,0)</f>
        <v>0</v>
      </c>
      <c r="BH110" s="223">
        <f>IF(N110="sníž. přenesená",J110,0)</f>
        <v>0</v>
      </c>
      <c r="BI110" s="223">
        <f>IF(N110="nulová",J110,0)</f>
        <v>0</v>
      </c>
      <c r="BJ110" s="16" t="s">
        <v>79</v>
      </c>
      <c r="BK110" s="223">
        <f>ROUND(I110*H110,2)</f>
        <v>0</v>
      </c>
      <c r="BL110" s="16" t="s">
        <v>177</v>
      </c>
      <c r="BM110" s="222" t="s">
        <v>1217</v>
      </c>
    </row>
    <row r="111" s="2" customFormat="1" ht="24.15" customHeight="1">
      <c r="A111" s="37"/>
      <c r="B111" s="38"/>
      <c r="C111" s="211" t="s">
        <v>206</v>
      </c>
      <c r="D111" s="211" t="s">
        <v>172</v>
      </c>
      <c r="E111" s="212" t="s">
        <v>1218</v>
      </c>
      <c r="F111" s="213" t="s">
        <v>1219</v>
      </c>
      <c r="G111" s="214" t="s">
        <v>913</v>
      </c>
      <c r="H111" s="215">
        <v>1</v>
      </c>
      <c r="I111" s="216"/>
      <c r="J111" s="217">
        <f>ROUND(I111*H111,2)</f>
        <v>0</v>
      </c>
      <c r="K111" s="213" t="s">
        <v>19</v>
      </c>
      <c r="L111" s="43"/>
      <c r="M111" s="218" t="s">
        <v>19</v>
      </c>
      <c r="N111" s="219" t="s">
        <v>43</v>
      </c>
      <c r="O111" s="83"/>
      <c r="P111" s="220">
        <f>O111*H111</f>
        <v>0</v>
      </c>
      <c r="Q111" s="220">
        <v>0</v>
      </c>
      <c r="R111" s="220">
        <f>Q111*H111</f>
        <v>0</v>
      </c>
      <c r="S111" s="220">
        <v>0</v>
      </c>
      <c r="T111" s="221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22" t="s">
        <v>177</v>
      </c>
      <c r="AT111" s="222" t="s">
        <v>172</v>
      </c>
      <c r="AU111" s="222" t="s">
        <v>79</v>
      </c>
      <c r="AY111" s="16" t="s">
        <v>170</v>
      </c>
      <c r="BE111" s="223">
        <f>IF(N111="základní",J111,0)</f>
        <v>0</v>
      </c>
      <c r="BF111" s="223">
        <f>IF(N111="snížená",J111,0)</f>
        <v>0</v>
      </c>
      <c r="BG111" s="223">
        <f>IF(N111="zákl. přenesená",J111,0)</f>
        <v>0</v>
      </c>
      <c r="BH111" s="223">
        <f>IF(N111="sníž. přenesená",J111,0)</f>
        <v>0</v>
      </c>
      <c r="BI111" s="223">
        <f>IF(N111="nulová",J111,0)</f>
        <v>0</v>
      </c>
      <c r="BJ111" s="16" t="s">
        <v>79</v>
      </c>
      <c r="BK111" s="223">
        <f>ROUND(I111*H111,2)</f>
        <v>0</v>
      </c>
      <c r="BL111" s="16" t="s">
        <v>177</v>
      </c>
      <c r="BM111" s="222" t="s">
        <v>1220</v>
      </c>
    </row>
    <row r="112" s="2" customFormat="1" ht="16.5" customHeight="1">
      <c r="A112" s="37"/>
      <c r="B112" s="38"/>
      <c r="C112" s="211" t="s">
        <v>274</v>
      </c>
      <c r="D112" s="211" t="s">
        <v>172</v>
      </c>
      <c r="E112" s="212" t="s">
        <v>1221</v>
      </c>
      <c r="F112" s="213" t="s">
        <v>1222</v>
      </c>
      <c r="G112" s="214" t="s">
        <v>913</v>
      </c>
      <c r="H112" s="215">
        <v>2</v>
      </c>
      <c r="I112" s="216"/>
      <c r="J112" s="217">
        <f>ROUND(I112*H112,2)</f>
        <v>0</v>
      </c>
      <c r="K112" s="213" t="s">
        <v>19</v>
      </c>
      <c r="L112" s="43"/>
      <c r="M112" s="218" t="s">
        <v>19</v>
      </c>
      <c r="N112" s="219" t="s">
        <v>43</v>
      </c>
      <c r="O112" s="83"/>
      <c r="P112" s="220">
        <f>O112*H112</f>
        <v>0</v>
      </c>
      <c r="Q112" s="220">
        <v>0</v>
      </c>
      <c r="R112" s="220">
        <f>Q112*H112</f>
        <v>0</v>
      </c>
      <c r="S112" s="220">
        <v>0</v>
      </c>
      <c r="T112" s="221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22" t="s">
        <v>177</v>
      </c>
      <c r="AT112" s="222" t="s">
        <v>172</v>
      </c>
      <c r="AU112" s="222" t="s">
        <v>79</v>
      </c>
      <c r="AY112" s="16" t="s">
        <v>170</v>
      </c>
      <c r="BE112" s="223">
        <f>IF(N112="základní",J112,0)</f>
        <v>0</v>
      </c>
      <c r="BF112" s="223">
        <f>IF(N112="snížená",J112,0)</f>
        <v>0</v>
      </c>
      <c r="BG112" s="223">
        <f>IF(N112="zákl. přenesená",J112,0)</f>
        <v>0</v>
      </c>
      <c r="BH112" s="223">
        <f>IF(N112="sníž. přenesená",J112,0)</f>
        <v>0</v>
      </c>
      <c r="BI112" s="223">
        <f>IF(N112="nulová",J112,0)</f>
        <v>0</v>
      </c>
      <c r="BJ112" s="16" t="s">
        <v>79</v>
      </c>
      <c r="BK112" s="223">
        <f>ROUND(I112*H112,2)</f>
        <v>0</v>
      </c>
      <c r="BL112" s="16" t="s">
        <v>177</v>
      </c>
      <c r="BM112" s="222" t="s">
        <v>1223</v>
      </c>
    </row>
    <row r="113" s="2" customFormat="1" ht="16.5" customHeight="1">
      <c r="A113" s="37"/>
      <c r="B113" s="38"/>
      <c r="C113" s="211" t="s">
        <v>279</v>
      </c>
      <c r="D113" s="211" t="s">
        <v>172</v>
      </c>
      <c r="E113" s="212" t="s">
        <v>1224</v>
      </c>
      <c r="F113" s="213" t="s">
        <v>1225</v>
      </c>
      <c r="G113" s="214" t="s">
        <v>913</v>
      </c>
      <c r="H113" s="215">
        <v>2</v>
      </c>
      <c r="I113" s="216"/>
      <c r="J113" s="217">
        <f>ROUND(I113*H113,2)</f>
        <v>0</v>
      </c>
      <c r="K113" s="213" t="s">
        <v>19</v>
      </c>
      <c r="L113" s="43"/>
      <c r="M113" s="218" t="s">
        <v>19</v>
      </c>
      <c r="N113" s="219" t="s">
        <v>43</v>
      </c>
      <c r="O113" s="83"/>
      <c r="P113" s="220">
        <f>O113*H113</f>
        <v>0</v>
      </c>
      <c r="Q113" s="220">
        <v>0</v>
      </c>
      <c r="R113" s="220">
        <f>Q113*H113</f>
        <v>0</v>
      </c>
      <c r="S113" s="220">
        <v>0</v>
      </c>
      <c r="T113" s="221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22" t="s">
        <v>177</v>
      </c>
      <c r="AT113" s="222" t="s">
        <v>172</v>
      </c>
      <c r="AU113" s="222" t="s">
        <v>79</v>
      </c>
      <c r="AY113" s="16" t="s">
        <v>170</v>
      </c>
      <c r="BE113" s="223">
        <f>IF(N113="základní",J113,0)</f>
        <v>0</v>
      </c>
      <c r="BF113" s="223">
        <f>IF(N113="snížená",J113,0)</f>
        <v>0</v>
      </c>
      <c r="BG113" s="223">
        <f>IF(N113="zákl. přenesená",J113,0)</f>
        <v>0</v>
      </c>
      <c r="BH113" s="223">
        <f>IF(N113="sníž. přenesená",J113,0)</f>
        <v>0</v>
      </c>
      <c r="BI113" s="223">
        <f>IF(N113="nulová",J113,0)</f>
        <v>0</v>
      </c>
      <c r="BJ113" s="16" t="s">
        <v>79</v>
      </c>
      <c r="BK113" s="223">
        <f>ROUND(I113*H113,2)</f>
        <v>0</v>
      </c>
      <c r="BL113" s="16" t="s">
        <v>177</v>
      </c>
      <c r="BM113" s="222" t="s">
        <v>1226</v>
      </c>
    </row>
    <row r="114" s="2" customFormat="1" ht="21.75" customHeight="1">
      <c r="A114" s="37"/>
      <c r="B114" s="38"/>
      <c r="C114" s="211" t="s">
        <v>284</v>
      </c>
      <c r="D114" s="211" t="s">
        <v>172</v>
      </c>
      <c r="E114" s="212" t="s">
        <v>1227</v>
      </c>
      <c r="F114" s="213" t="s">
        <v>1228</v>
      </c>
      <c r="G114" s="214" t="s">
        <v>913</v>
      </c>
      <c r="H114" s="215">
        <v>2</v>
      </c>
      <c r="I114" s="216"/>
      <c r="J114" s="217">
        <f>ROUND(I114*H114,2)</f>
        <v>0</v>
      </c>
      <c r="K114" s="213" t="s">
        <v>19</v>
      </c>
      <c r="L114" s="43"/>
      <c r="M114" s="218" t="s">
        <v>19</v>
      </c>
      <c r="N114" s="219" t="s">
        <v>43</v>
      </c>
      <c r="O114" s="83"/>
      <c r="P114" s="220">
        <f>O114*H114</f>
        <v>0</v>
      </c>
      <c r="Q114" s="220">
        <v>0</v>
      </c>
      <c r="R114" s="220">
        <f>Q114*H114</f>
        <v>0</v>
      </c>
      <c r="S114" s="220">
        <v>0</v>
      </c>
      <c r="T114" s="221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22" t="s">
        <v>177</v>
      </c>
      <c r="AT114" s="222" t="s">
        <v>172</v>
      </c>
      <c r="AU114" s="222" t="s">
        <v>79</v>
      </c>
      <c r="AY114" s="16" t="s">
        <v>170</v>
      </c>
      <c r="BE114" s="223">
        <f>IF(N114="základní",J114,0)</f>
        <v>0</v>
      </c>
      <c r="BF114" s="223">
        <f>IF(N114="snížená",J114,0)</f>
        <v>0</v>
      </c>
      <c r="BG114" s="223">
        <f>IF(N114="zákl. přenesená",J114,0)</f>
        <v>0</v>
      </c>
      <c r="BH114" s="223">
        <f>IF(N114="sníž. přenesená",J114,0)</f>
        <v>0</v>
      </c>
      <c r="BI114" s="223">
        <f>IF(N114="nulová",J114,0)</f>
        <v>0</v>
      </c>
      <c r="BJ114" s="16" t="s">
        <v>79</v>
      </c>
      <c r="BK114" s="223">
        <f>ROUND(I114*H114,2)</f>
        <v>0</v>
      </c>
      <c r="BL114" s="16" t="s">
        <v>177</v>
      </c>
      <c r="BM114" s="222" t="s">
        <v>1229</v>
      </c>
    </row>
    <row r="115" s="2" customFormat="1" ht="16.5" customHeight="1">
      <c r="A115" s="37"/>
      <c r="B115" s="38"/>
      <c r="C115" s="211" t="s">
        <v>7</v>
      </c>
      <c r="D115" s="211" t="s">
        <v>172</v>
      </c>
      <c r="E115" s="212" t="s">
        <v>1230</v>
      </c>
      <c r="F115" s="213" t="s">
        <v>1231</v>
      </c>
      <c r="G115" s="214" t="s">
        <v>258</v>
      </c>
      <c r="H115" s="215">
        <v>40</v>
      </c>
      <c r="I115" s="216"/>
      <c r="J115" s="217">
        <f>ROUND(I115*H115,2)</f>
        <v>0</v>
      </c>
      <c r="K115" s="213" t="s">
        <v>19</v>
      </c>
      <c r="L115" s="43"/>
      <c r="M115" s="218" t="s">
        <v>19</v>
      </c>
      <c r="N115" s="219" t="s">
        <v>43</v>
      </c>
      <c r="O115" s="83"/>
      <c r="P115" s="220">
        <f>O115*H115</f>
        <v>0</v>
      </c>
      <c r="Q115" s="220">
        <v>0</v>
      </c>
      <c r="R115" s="220">
        <f>Q115*H115</f>
        <v>0</v>
      </c>
      <c r="S115" s="220">
        <v>0</v>
      </c>
      <c r="T115" s="221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22" t="s">
        <v>177</v>
      </c>
      <c r="AT115" s="222" t="s">
        <v>172</v>
      </c>
      <c r="AU115" s="222" t="s">
        <v>79</v>
      </c>
      <c r="AY115" s="16" t="s">
        <v>170</v>
      </c>
      <c r="BE115" s="223">
        <f>IF(N115="základní",J115,0)</f>
        <v>0</v>
      </c>
      <c r="BF115" s="223">
        <f>IF(N115="snížená",J115,0)</f>
        <v>0</v>
      </c>
      <c r="BG115" s="223">
        <f>IF(N115="zákl. přenesená",J115,0)</f>
        <v>0</v>
      </c>
      <c r="BH115" s="223">
        <f>IF(N115="sníž. přenesená",J115,0)</f>
        <v>0</v>
      </c>
      <c r="BI115" s="223">
        <f>IF(N115="nulová",J115,0)</f>
        <v>0</v>
      </c>
      <c r="BJ115" s="16" t="s">
        <v>79</v>
      </c>
      <c r="BK115" s="223">
        <f>ROUND(I115*H115,2)</f>
        <v>0</v>
      </c>
      <c r="BL115" s="16" t="s">
        <v>177</v>
      </c>
      <c r="BM115" s="222" t="s">
        <v>1232</v>
      </c>
    </row>
    <row r="116" s="2" customFormat="1" ht="16.5" customHeight="1">
      <c r="A116" s="37"/>
      <c r="B116" s="38"/>
      <c r="C116" s="211" t="s">
        <v>293</v>
      </c>
      <c r="D116" s="211" t="s">
        <v>172</v>
      </c>
      <c r="E116" s="212" t="s">
        <v>1233</v>
      </c>
      <c r="F116" s="213" t="s">
        <v>1234</v>
      </c>
      <c r="G116" s="214" t="s">
        <v>980</v>
      </c>
      <c r="H116" s="215">
        <v>18</v>
      </c>
      <c r="I116" s="216"/>
      <c r="J116" s="217">
        <f>ROUND(I116*H116,2)</f>
        <v>0</v>
      </c>
      <c r="K116" s="213" t="s">
        <v>19</v>
      </c>
      <c r="L116" s="43"/>
      <c r="M116" s="218" t="s">
        <v>19</v>
      </c>
      <c r="N116" s="219" t="s">
        <v>43</v>
      </c>
      <c r="O116" s="83"/>
      <c r="P116" s="220">
        <f>O116*H116</f>
        <v>0</v>
      </c>
      <c r="Q116" s="220">
        <v>0</v>
      </c>
      <c r="R116" s="220">
        <f>Q116*H116</f>
        <v>0</v>
      </c>
      <c r="S116" s="220">
        <v>0</v>
      </c>
      <c r="T116" s="221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22" t="s">
        <v>177</v>
      </c>
      <c r="AT116" s="222" t="s">
        <v>172</v>
      </c>
      <c r="AU116" s="222" t="s">
        <v>79</v>
      </c>
      <c r="AY116" s="16" t="s">
        <v>170</v>
      </c>
      <c r="BE116" s="223">
        <f>IF(N116="základní",J116,0)</f>
        <v>0</v>
      </c>
      <c r="BF116" s="223">
        <f>IF(N116="snížená",J116,0)</f>
        <v>0</v>
      </c>
      <c r="BG116" s="223">
        <f>IF(N116="zákl. přenesená",J116,0)</f>
        <v>0</v>
      </c>
      <c r="BH116" s="223">
        <f>IF(N116="sníž. přenesená",J116,0)</f>
        <v>0</v>
      </c>
      <c r="BI116" s="223">
        <f>IF(N116="nulová",J116,0)</f>
        <v>0</v>
      </c>
      <c r="BJ116" s="16" t="s">
        <v>79</v>
      </c>
      <c r="BK116" s="223">
        <f>ROUND(I116*H116,2)</f>
        <v>0</v>
      </c>
      <c r="BL116" s="16" t="s">
        <v>177</v>
      </c>
      <c r="BM116" s="222" t="s">
        <v>1235</v>
      </c>
    </row>
    <row r="117" s="2" customFormat="1" ht="16.5" customHeight="1">
      <c r="A117" s="37"/>
      <c r="B117" s="38"/>
      <c r="C117" s="211" t="s">
        <v>298</v>
      </c>
      <c r="D117" s="211" t="s">
        <v>172</v>
      </c>
      <c r="E117" s="212" t="s">
        <v>1236</v>
      </c>
      <c r="F117" s="213" t="s">
        <v>1237</v>
      </c>
      <c r="G117" s="214" t="s">
        <v>980</v>
      </c>
      <c r="H117" s="215">
        <v>17</v>
      </c>
      <c r="I117" s="216"/>
      <c r="J117" s="217">
        <f>ROUND(I117*H117,2)</f>
        <v>0</v>
      </c>
      <c r="K117" s="213" t="s">
        <v>19</v>
      </c>
      <c r="L117" s="43"/>
      <c r="M117" s="218" t="s">
        <v>19</v>
      </c>
      <c r="N117" s="219" t="s">
        <v>43</v>
      </c>
      <c r="O117" s="83"/>
      <c r="P117" s="220">
        <f>O117*H117</f>
        <v>0</v>
      </c>
      <c r="Q117" s="220">
        <v>0</v>
      </c>
      <c r="R117" s="220">
        <f>Q117*H117</f>
        <v>0</v>
      </c>
      <c r="S117" s="220">
        <v>0</v>
      </c>
      <c r="T117" s="221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22" t="s">
        <v>177</v>
      </c>
      <c r="AT117" s="222" t="s">
        <v>172</v>
      </c>
      <c r="AU117" s="222" t="s">
        <v>79</v>
      </c>
      <c r="AY117" s="16" t="s">
        <v>170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16" t="s">
        <v>79</v>
      </c>
      <c r="BK117" s="223">
        <f>ROUND(I117*H117,2)</f>
        <v>0</v>
      </c>
      <c r="BL117" s="16" t="s">
        <v>177</v>
      </c>
      <c r="BM117" s="222" t="s">
        <v>1238</v>
      </c>
    </row>
    <row r="118" s="2" customFormat="1" ht="16.5" customHeight="1">
      <c r="A118" s="37"/>
      <c r="B118" s="38"/>
      <c r="C118" s="211" t="s">
        <v>303</v>
      </c>
      <c r="D118" s="211" t="s">
        <v>172</v>
      </c>
      <c r="E118" s="212" t="s">
        <v>1239</v>
      </c>
      <c r="F118" s="213" t="s">
        <v>1240</v>
      </c>
      <c r="G118" s="214" t="s">
        <v>913</v>
      </c>
      <c r="H118" s="215">
        <v>2</v>
      </c>
      <c r="I118" s="216"/>
      <c r="J118" s="217">
        <f>ROUND(I118*H118,2)</f>
        <v>0</v>
      </c>
      <c r="K118" s="213" t="s">
        <v>19</v>
      </c>
      <c r="L118" s="43"/>
      <c r="M118" s="218" t="s">
        <v>19</v>
      </c>
      <c r="N118" s="219" t="s">
        <v>43</v>
      </c>
      <c r="O118" s="83"/>
      <c r="P118" s="220">
        <f>O118*H118</f>
        <v>0</v>
      </c>
      <c r="Q118" s="220">
        <v>0</v>
      </c>
      <c r="R118" s="220">
        <f>Q118*H118</f>
        <v>0</v>
      </c>
      <c r="S118" s="220">
        <v>0</v>
      </c>
      <c r="T118" s="221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22" t="s">
        <v>177</v>
      </c>
      <c r="AT118" s="222" t="s">
        <v>172</v>
      </c>
      <c r="AU118" s="222" t="s">
        <v>79</v>
      </c>
      <c r="AY118" s="16" t="s">
        <v>170</v>
      </c>
      <c r="BE118" s="223">
        <f>IF(N118="základní",J118,0)</f>
        <v>0</v>
      </c>
      <c r="BF118" s="223">
        <f>IF(N118="snížená",J118,0)</f>
        <v>0</v>
      </c>
      <c r="BG118" s="223">
        <f>IF(N118="zákl. přenesená",J118,0)</f>
        <v>0</v>
      </c>
      <c r="BH118" s="223">
        <f>IF(N118="sníž. přenesená",J118,0)</f>
        <v>0</v>
      </c>
      <c r="BI118" s="223">
        <f>IF(N118="nulová",J118,0)</f>
        <v>0</v>
      </c>
      <c r="BJ118" s="16" t="s">
        <v>79</v>
      </c>
      <c r="BK118" s="223">
        <f>ROUND(I118*H118,2)</f>
        <v>0</v>
      </c>
      <c r="BL118" s="16" t="s">
        <v>177</v>
      </c>
      <c r="BM118" s="222" t="s">
        <v>1241</v>
      </c>
    </row>
    <row r="119" s="2" customFormat="1" ht="16.5" customHeight="1">
      <c r="A119" s="37"/>
      <c r="B119" s="38"/>
      <c r="C119" s="211" t="s">
        <v>307</v>
      </c>
      <c r="D119" s="211" t="s">
        <v>172</v>
      </c>
      <c r="E119" s="212" t="s">
        <v>1242</v>
      </c>
      <c r="F119" s="213" t="s">
        <v>1243</v>
      </c>
      <c r="G119" s="214" t="s">
        <v>258</v>
      </c>
      <c r="H119" s="215">
        <v>1280</v>
      </c>
      <c r="I119" s="216"/>
      <c r="J119" s="217">
        <f>ROUND(I119*H119,2)</f>
        <v>0</v>
      </c>
      <c r="K119" s="213" t="s">
        <v>19</v>
      </c>
      <c r="L119" s="43"/>
      <c r="M119" s="218" t="s">
        <v>19</v>
      </c>
      <c r="N119" s="219" t="s">
        <v>43</v>
      </c>
      <c r="O119" s="83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2" t="s">
        <v>177</v>
      </c>
      <c r="AT119" s="222" t="s">
        <v>172</v>
      </c>
      <c r="AU119" s="222" t="s">
        <v>79</v>
      </c>
      <c r="AY119" s="16" t="s">
        <v>170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6" t="s">
        <v>79</v>
      </c>
      <c r="BK119" s="223">
        <f>ROUND(I119*H119,2)</f>
        <v>0</v>
      </c>
      <c r="BL119" s="16" t="s">
        <v>177</v>
      </c>
      <c r="BM119" s="222" t="s">
        <v>1244</v>
      </c>
    </row>
    <row r="120" s="2" customFormat="1" ht="16.5" customHeight="1">
      <c r="A120" s="37"/>
      <c r="B120" s="38"/>
      <c r="C120" s="211" t="s">
        <v>312</v>
      </c>
      <c r="D120" s="211" t="s">
        <v>172</v>
      </c>
      <c r="E120" s="212" t="s">
        <v>1245</v>
      </c>
      <c r="F120" s="213" t="s">
        <v>1246</v>
      </c>
      <c r="G120" s="214" t="s">
        <v>258</v>
      </c>
      <c r="H120" s="215">
        <v>300</v>
      </c>
      <c r="I120" s="216"/>
      <c r="J120" s="217">
        <f>ROUND(I120*H120,2)</f>
        <v>0</v>
      </c>
      <c r="K120" s="213" t="s">
        <v>19</v>
      </c>
      <c r="L120" s="43"/>
      <c r="M120" s="218" t="s">
        <v>19</v>
      </c>
      <c r="N120" s="219" t="s">
        <v>43</v>
      </c>
      <c r="O120" s="83"/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22" t="s">
        <v>177</v>
      </c>
      <c r="AT120" s="222" t="s">
        <v>172</v>
      </c>
      <c r="AU120" s="222" t="s">
        <v>79</v>
      </c>
      <c r="AY120" s="16" t="s">
        <v>170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6" t="s">
        <v>79</v>
      </c>
      <c r="BK120" s="223">
        <f>ROUND(I120*H120,2)</f>
        <v>0</v>
      </c>
      <c r="BL120" s="16" t="s">
        <v>177</v>
      </c>
      <c r="BM120" s="222" t="s">
        <v>1247</v>
      </c>
    </row>
    <row r="121" s="2" customFormat="1" ht="16.5" customHeight="1">
      <c r="A121" s="37"/>
      <c r="B121" s="38"/>
      <c r="C121" s="211" t="s">
        <v>319</v>
      </c>
      <c r="D121" s="211" t="s">
        <v>172</v>
      </c>
      <c r="E121" s="212" t="s">
        <v>1248</v>
      </c>
      <c r="F121" s="213" t="s">
        <v>1249</v>
      </c>
      <c r="G121" s="214" t="s">
        <v>258</v>
      </c>
      <c r="H121" s="215">
        <v>30</v>
      </c>
      <c r="I121" s="216"/>
      <c r="J121" s="217">
        <f>ROUND(I121*H121,2)</f>
        <v>0</v>
      </c>
      <c r="K121" s="213" t="s">
        <v>19</v>
      </c>
      <c r="L121" s="43"/>
      <c r="M121" s="218" t="s">
        <v>19</v>
      </c>
      <c r="N121" s="219" t="s">
        <v>43</v>
      </c>
      <c r="O121" s="83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2" t="s">
        <v>177</v>
      </c>
      <c r="AT121" s="222" t="s">
        <v>172</v>
      </c>
      <c r="AU121" s="222" t="s">
        <v>79</v>
      </c>
      <c r="AY121" s="16" t="s">
        <v>170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6" t="s">
        <v>79</v>
      </c>
      <c r="BK121" s="223">
        <f>ROUND(I121*H121,2)</f>
        <v>0</v>
      </c>
      <c r="BL121" s="16" t="s">
        <v>177</v>
      </c>
      <c r="BM121" s="222" t="s">
        <v>1250</v>
      </c>
    </row>
    <row r="122" s="2" customFormat="1" ht="16.5" customHeight="1">
      <c r="A122" s="37"/>
      <c r="B122" s="38"/>
      <c r="C122" s="211" t="s">
        <v>328</v>
      </c>
      <c r="D122" s="211" t="s">
        <v>172</v>
      </c>
      <c r="E122" s="212" t="s">
        <v>1251</v>
      </c>
      <c r="F122" s="213" t="s">
        <v>1252</v>
      </c>
      <c r="G122" s="214" t="s">
        <v>258</v>
      </c>
      <c r="H122" s="215">
        <v>40</v>
      </c>
      <c r="I122" s="216"/>
      <c r="J122" s="217">
        <f>ROUND(I122*H122,2)</f>
        <v>0</v>
      </c>
      <c r="K122" s="213" t="s">
        <v>19</v>
      </c>
      <c r="L122" s="43"/>
      <c r="M122" s="218" t="s">
        <v>19</v>
      </c>
      <c r="N122" s="219" t="s">
        <v>43</v>
      </c>
      <c r="O122" s="83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2" t="s">
        <v>177</v>
      </c>
      <c r="AT122" s="222" t="s">
        <v>172</v>
      </c>
      <c r="AU122" s="222" t="s">
        <v>79</v>
      </c>
      <c r="AY122" s="16" t="s">
        <v>170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6" t="s">
        <v>79</v>
      </c>
      <c r="BK122" s="223">
        <f>ROUND(I122*H122,2)</f>
        <v>0</v>
      </c>
      <c r="BL122" s="16" t="s">
        <v>177</v>
      </c>
      <c r="BM122" s="222" t="s">
        <v>1253</v>
      </c>
    </row>
    <row r="123" s="2" customFormat="1" ht="16.5" customHeight="1">
      <c r="A123" s="37"/>
      <c r="B123" s="38"/>
      <c r="C123" s="211" t="s">
        <v>335</v>
      </c>
      <c r="D123" s="211" t="s">
        <v>172</v>
      </c>
      <c r="E123" s="212" t="s">
        <v>1254</v>
      </c>
      <c r="F123" s="213" t="s">
        <v>1255</v>
      </c>
      <c r="G123" s="214" t="s">
        <v>980</v>
      </c>
      <c r="H123" s="215">
        <v>1</v>
      </c>
      <c r="I123" s="216"/>
      <c r="J123" s="217">
        <f>ROUND(I123*H123,2)</f>
        <v>0</v>
      </c>
      <c r="K123" s="213" t="s">
        <v>19</v>
      </c>
      <c r="L123" s="43"/>
      <c r="M123" s="218" t="s">
        <v>19</v>
      </c>
      <c r="N123" s="219" t="s">
        <v>43</v>
      </c>
      <c r="O123" s="83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2" t="s">
        <v>177</v>
      </c>
      <c r="AT123" s="222" t="s">
        <v>172</v>
      </c>
      <c r="AU123" s="222" t="s">
        <v>79</v>
      </c>
      <c r="AY123" s="16" t="s">
        <v>170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6" t="s">
        <v>79</v>
      </c>
      <c r="BK123" s="223">
        <f>ROUND(I123*H123,2)</f>
        <v>0</v>
      </c>
      <c r="BL123" s="16" t="s">
        <v>177</v>
      </c>
      <c r="BM123" s="222" t="s">
        <v>1256</v>
      </c>
    </row>
    <row r="124" s="2" customFormat="1" ht="16.5" customHeight="1">
      <c r="A124" s="37"/>
      <c r="B124" s="38"/>
      <c r="C124" s="211" t="s">
        <v>342</v>
      </c>
      <c r="D124" s="211" t="s">
        <v>172</v>
      </c>
      <c r="E124" s="212" t="s">
        <v>1257</v>
      </c>
      <c r="F124" s="213" t="s">
        <v>1258</v>
      </c>
      <c r="G124" s="214" t="s">
        <v>980</v>
      </c>
      <c r="H124" s="215">
        <v>1</v>
      </c>
      <c r="I124" s="216"/>
      <c r="J124" s="217">
        <f>ROUND(I124*H124,2)</f>
        <v>0</v>
      </c>
      <c r="K124" s="213" t="s">
        <v>19</v>
      </c>
      <c r="L124" s="43"/>
      <c r="M124" s="218" t="s">
        <v>19</v>
      </c>
      <c r="N124" s="219" t="s">
        <v>43</v>
      </c>
      <c r="O124" s="83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2" t="s">
        <v>177</v>
      </c>
      <c r="AT124" s="222" t="s">
        <v>172</v>
      </c>
      <c r="AU124" s="222" t="s">
        <v>79</v>
      </c>
      <c r="AY124" s="16" t="s">
        <v>170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6" t="s">
        <v>79</v>
      </c>
      <c r="BK124" s="223">
        <f>ROUND(I124*H124,2)</f>
        <v>0</v>
      </c>
      <c r="BL124" s="16" t="s">
        <v>177</v>
      </c>
      <c r="BM124" s="222" t="s">
        <v>1259</v>
      </c>
    </row>
    <row r="125" s="2" customFormat="1" ht="16.5" customHeight="1">
      <c r="A125" s="37"/>
      <c r="B125" s="38"/>
      <c r="C125" s="211" t="s">
        <v>349</v>
      </c>
      <c r="D125" s="211" t="s">
        <v>172</v>
      </c>
      <c r="E125" s="212" t="s">
        <v>1260</v>
      </c>
      <c r="F125" s="213" t="s">
        <v>1261</v>
      </c>
      <c r="G125" s="214" t="s">
        <v>913</v>
      </c>
      <c r="H125" s="215">
        <v>2</v>
      </c>
      <c r="I125" s="216"/>
      <c r="J125" s="217">
        <f>ROUND(I125*H125,2)</f>
        <v>0</v>
      </c>
      <c r="K125" s="213" t="s">
        <v>19</v>
      </c>
      <c r="L125" s="43"/>
      <c r="M125" s="218" t="s">
        <v>19</v>
      </c>
      <c r="N125" s="219" t="s">
        <v>43</v>
      </c>
      <c r="O125" s="83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2" t="s">
        <v>177</v>
      </c>
      <c r="AT125" s="222" t="s">
        <v>172</v>
      </c>
      <c r="AU125" s="222" t="s">
        <v>79</v>
      </c>
      <c r="AY125" s="16" t="s">
        <v>170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6" t="s">
        <v>79</v>
      </c>
      <c r="BK125" s="223">
        <f>ROUND(I125*H125,2)</f>
        <v>0</v>
      </c>
      <c r="BL125" s="16" t="s">
        <v>177</v>
      </c>
      <c r="BM125" s="222" t="s">
        <v>1262</v>
      </c>
    </row>
    <row r="126" s="2" customFormat="1" ht="16.5" customHeight="1">
      <c r="A126" s="37"/>
      <c r="B126" s="38"/>
      <c r="C126" s="211" t="s">
        <v>356</v>
      </c>
      <c r="D126" s="211" t="s">
        <v>172</v>
      </c>
      <c r="E126" s="212" t="s">
        <v>1263</v>
      </c>
      <c r="F126" s="213" t="s">
        <v>1264</v>
      </c>
      <c r="G126" s="214" t="s">
        <v>913</v>
      </c>
      <c r="H126" s="215">
        <v>1</v>
      </c>
      <c r="I126" s="216"/>
      <c r="J126" s="217">
        <f>ROUND(I126*H126,2)</f>
        <v>0</v>
      </c>
      <c r="K126" s="213" t="s">
        <v>19</v>
      </c>
      <c r="L126" s="43"/>
      <c r="M126" s="218" t="s">
        <v>19</v>
      </c>
      <c r="N126" s="219" t="s">
        <v>43</v>
      </c>
      <c r="O126" s="83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2" t="s">
        <v>177</v>
      </c>
      <c r="AT126" s="222" t="s">
        <v>172</v>
      </c>
      <c r="AU126" s="222" t="s">
        <v>79</v>
      </c>
      <c r="AY126" s="16" t="s">
        <v>170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79</v>
      </c>
      <c r="BK126" s="223">
        <f>ROUND(I126*H126,2)</f>
        <v>0</v>
      </c>
      <c r="BL126" s="16" t="s">
        <v>177</v>
      </c>
      <c r="BM126" s="222" t="s">
        <v>1265</v>
      </c>
    </row>
    <row r="127" s="2" customFormat="1" ht="24.15" customHeight="1">
      <c r="A127" s="37"/>
      <c r="B127" s="38"/>
      <c r="C127" s="211" t="s">
        <v>361</v>
      </c>
      <c r="D127" s="211" t="s">
        <v>172</v>
      </c>
      <c r="E127" s="212" t="s">
        <v>1266</v>
      </c>
      <c r="F127" s="213" t="s">
        <v>1267</v>
      </c>
      <c r="G127" s="214" t="s">
        <v>913</v>
      </c>
      <c r="H127" s="215">
        <v>2</v>
      </c>
      <c r="I127" s="216"/>
      <c r="J127" s="217">
        <f>ROUND(I127*H127,2)</f>
        <v>0</v>
      </c>
      <c r="K127" s="213" t="s">
        <v>19</v>
      </c>
      <c r="L127" s="43"/>
      <c r="M127" s="218" t="s">
        <v>19</v>
      </c>
      <c r="N127" s="219" t="s">
        <v>43</v>
      </c>
      <c r="O127" s="83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2" t="s">
        <v>177</v>
      </c>
      <c r="AT127" s="222" t="s">
        <v>172</v>
      </c>
      <c r="AU127" s="222" t="s">
        <v>79</v>
      </c>
      <c r="AY127" s="16" t="s">
        <v>170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79</v>
      </c>
      <c r="BK127" s="223">
        <f>ROUND(I127*H127,2)</f>
        <v>0</v>
      </c>
      <c r="BL127" s="16" t="s">
        <v>177</v>
      </c>
      <c r="BM127" s="222" t="s">
        <v>1268</v>
      </c>
    </row>
    <row r="128" s="2" customFormat="1" ht="16.5" customHeight="1">
      <c r="A128" s="37"/>
      <c r="B128" s="38"/>
      <c r="C128" s="211" t="s">
        <v>366</v>
      </c>
      <c r="D128" s="211" t="s">
        <v>172</v>
      </c>
      <c r="E128" s="212" t="s">
        <v>1269</v>
      </c>
      <c r="F128" s="213" t="s">
        <v>1270</v>
      </c>
      <c r="G128" s="214" t="s">
        <v>913</v>
      </c>
      <c r="H128" s="215">
        <v>4</v>
      </c>
      <c r="I128" s="216"/>
      <c r="J128" s="217">
        <f>ROUND(I128*H128,2)</f>
        <v>0</v>
      </c>
      <c r="K128" s="213" t="s">
        <v>19</v>
      </c>
      <c r="L128" s="43"/>
      <c r="M128" s="218" t="s">
        <v>19</v>
      </c>
      <c r="N128" s="219" t="s">
        <v>43</v>
      </c>
      <c r="O128" s="83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2" t="s">
        <v>177</v>
      </c>
      <c r="AT128" s="222" t="s">
        <v>172</v>
      </c>
      <c r="AU128" s="222" t="s">
        <v>79</v>
      </c>
      <c r="AY128" s="16" t="s">
        <v>170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79</v>
      </c>
      <c r="BK128" s="223">
        <f>ROUND(I128*H128,2)</f>
        <v>0</v>
      </c>
      <c r="BL128" s="16" t="s">
        <v>177</v>
      </c>
      <c r="BM128" s="222" t="s">
        <v>1271</v>
      </c>
    </row>
    <row r="129" s="12" customFormat="1" ht="25.92" customHeight="1">
      <c r="A129" s="12"/>
      <c r="B129" s="195"/>
      <c r="C129" s="196"/>
      <c r="D129" s="197" t="s">
        <v>71</v>
      </c>
      <c r="E129" s="198" t="s">
        <v>1272</v>
      </c>
      <c r="F129" s="198" t="s">
        <v>1273</v>
      </c>
      <c r="G129" s="196"/>
      <c r="H129" s="196"/>
      <c r="I129" s="199"/>
      <c r="J129" s="200">
        <f>BK129</f>
        <v>0</v>
      </c>
      <c r="K129" s="196"/>
      <c r="L129" s="201"/>
      <c r="M129" s="202"/>
      <c r="N129" s="203"/>
      <c r="O129" s="203"/>
      <c r="P129" s="204">
        <f>SUM(P130:P136)</f>
        <v>0</v>
      </c>
      <c r="Q129" s="203"/>
      <c r="R129" s="204">
        <f>SUM(R130:R136)</f>
        <v>0</v>
      </c>
      <c r="S129" s="203"/>
      <c r="T129" s="205">
        <f>SUM(T130:T136)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6" t="s">
        <v>79</v>
      </c>
      <c r="AT129" s="207" t="s">
        <v>71</v>
      </c>
      <c r="AU129" s="207" t="s">
        <v>72</v>
      </c>
      <c r="AY129" s="206" t="s">
        <v>170</v>
      </c>
      <c r="BK129" s="208">
        <f>SUM(BK130:BK136)</f>
        <v>0</v>
      </c>
    </row>
    <row r="130" s="2" customFormat="1" ht="16.5" customHeight="1">
      <c r="A130" s="37"/>
      <c r="B130" s="38"/>
      <c r="C130" s="211" t="s">
        <v>371</v>
      </c>
      <c r="D130" s="211" t="s">
        <v>172</v>
      </c>
      <c r="E130" s="212" t="s">
        <v>1274</v>
      </c>
      <c r="F130" s="213" t="s">
        <v>1139</v>
      </c>
      <c r="G130" s="214" t="s">
        <v>840</v>
      </c>
      <c r="H130" s="215">
        <v>1</v>
      </c>
      <c r="I130" s="216"/>
      <c r="J130" s="217">
        <f>ROUND(I130*H130,2)</f>
        <v>0</v>
      </c>
      <c r="K130" s="213" t="s">
        <v>19</v>
      </c>
      <c r="L130" s="43"/>
      <c r="M130" s="218" t="s">
        <v>19</v>
      </c>
      <c r="N130" s="219" t="s">
        <v>43</v>
      </c>
      <c r="O130" s="83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2" t="s">
        <v>177</v>
      </c>
      <c r="AT130" s="222" t="s">
        <v>172</v>
      </c>
      <c r="AU130" s="222" t="s">
        <v>79</v>
      </c>
      <c r="AY130" s="16" t="s">
        <v>170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6" t="s">
        <v>79</v>
      </c>
      <c r="BK130" s="223">
        <f>ROUND(I130*H130,2)</f>
        <v>0</v>
      </c>
      <c r="BL130" s="16" t="s">
        <v>177</v>
      </c>
      <c r="BM130" s="222" t="s">
        <v>1275</v>
      </c>
    </row>
    <row r="131" s="2" customFormat="1" ht="16.5" customHeight="1">
      <c r="A131" s="37"/>
      <c r="B131" s="38"/>
      <c r="C131" s="211" t="s">
        <v>375</v>
      </c>
      <c r="D131" s="211" t="s">
        <v>172</v>
      </c>
      <c r="E131" s="212" t="s">
        <v>1276</v>
      </c>
      <c r="F131" s="213" t="s">
        <v>1277</v>
      </c>
      <c r="G131" s="214" t="s">
        <v>840</v>
      </c>
      <c r="H131" s="215">
        <v>1</v>
      </c>
      <c r="I131" s="216"/>
      <c r="J131" s="217">
        <f>ROUND(I131*H131,2)</f>
        <v>0</v>
      </c>
      <c r="K131" s="213" t="s">
        <v>19</v>
      </c>
      <c r="L131" s="43"/>
      <c r="M131" s="218" t="s">
        <v>19</v>
      </c>
      <c r="N131" s="219" t="s">
        <v>43</v>
      </c>
      <c r="O131" s="83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2" t="s">
        <v>177</v>
      </c>
      <c r="AT131" s="222" t="s">
        <v>172</v>
      </c>
      <c r="AU131" s="222" t="s">
        <v>79</v>
      </c>
      <c r="AY131" s="16" t="s">
        <v>170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6" t="s">
        <v>79</v>
      </c>
      <c r="BK131" s="223">
        <f>ROUND(I131*H131,2)</f>
        <v>0</v>
      </c>
      <c r="BL131" s="16" t="s">
        <v>177</v>
      </c>
      <c r="BM131" s="222" t="s">
        <v>1278</v>
      </c>
    </row>
    <row r="132" s="2" customFormat="1" ht="16.5" customHeight="1">
      <c r="A132" s="37"/>
      <c r="B132" s="38"/>
      <c r="C132" s="211" t="s">
        <v>381</v>
      </c>
      <c r="D132" s="211" t="s">
        <v>172</v>
      </c>
      <c r="E132" s="212" t="s">
        <v>1279</v>
      </c>
      <c r="F132" s="213" t="s">
        <v>1280</v>
      </c>
      <c r="G132" s="214" t="s">
        <v>840</v>
      </c>
      <c r="H132" s="215">
        <v>1</v>
      </c>
      <c r="I132" s="216"/>
      <c r="J132" s="217">
        <f>ROUND(I132*H132,2)</f>
        <v>0</v>
      </c>
      <c r="K132" s="213" t="s">
        <v>19</v>
      </c>
      <c r="L132" s="43"/>
      <c r="M132" s="218" t="s">
        <v>19</v>
      </c>
      <c r="N132" s="219" t="s">
        <v>43</v>
      </c>
      <c r="O132" s="83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2" t="s">
        <v>177</v>
      </c>
      <c r="AT132" s="222" t="s">
        <v>172</v>
      </c>
      <c r="AU132" s="222" t="s">
        <v>79</v>
      </c>
      <c r="AY132" s="16" t="s">
        <v>170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6" t="s">
        <v>79</v>
      </c>
      <c r="BK132" s="223">
        <f>ROUND(I132*H132,2)</f>
        <v>0</v>
      </c>
      <c r="BL132" s="16" t="s">
        <v>177</v>
      </c>
      <c r="BM132" s="222" t="s">
        <v>1281</v>
      </c>
    </row>
    <row r="133" s="2" customFormat="1" ht="16.5" customHeight="1">
      <c r="A133" s="37"/>
      <c r="B133" s="38"/>
      <c r="C133" s="211" t="s">
        <v>388</v>
      </c>
      <c r="D133" s="211" t="s">
        <v>172</v>
      </c>
      <c r="E133" s="212" t="s">
        <v>1282</v>
      </c>
      <c r="F133" s="213" t="s">
        <v>1283</v>
      </c>
      <c r="G133" s="214" t="s">
        <v>840</v>
      </c>
      <c r="H133" s="215">
        <v>1</v>
      </c>
      <c r="I133" s="216"/>
      <c r="J133" s="217">
        <f>ROUND(I133*H133,2)</f>
        <v>0</v>
      </c>
      <c r="K133" s="213" t="s">
        <v>19</v>
      </c>
      <c r="L133" s="43"/>
      <c r="M133" s="218" t="s">
        <v>19</v>
      </c>
      <c r="N133" s="219" t="s">
        <v>43</v>
      </c>
      <c r="O133" s="83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2" t="s">
        <v>177</v>
      </c>
      <c r="AT133" s="222" t="s">
        <v>172</v>
      </c>
      <c r="AU133" s="222" t="s">
        <v>79</v>
      </c>
      <c r="AY133" s="16" t="s">
        <v>170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6" t="s">
        <v>79</v>
      </c>
      <c r="BK133" s="223">
        <f>ROUND(I133*H133,2)</f>
        <v>0</v>
      </c>
      <c r="BL133" s="16" t="s">
        <v>177</v>
      </c>
      <c r="BM133" s="222" t="s">
        <v>1284</v>
      </c>
    </row>
    <row r="134" s="2" customFormat="1" ht="16.5" customHeight="1">
      <c r="A134" s="37"/>
      <c r="B134" s="38"/>
      <c r="C134" s="211" t="s">
        <v>393</v>
      </c>
      <c r="D134" s="211" t="s">
        <v>172</v>
      </c>
      <c r="E134" s="212" t="s">
        <v>1285</v>
      </c>
      <c r="F134" s="213" t="s">
        <v>1286</v>
      </c>
      <c r="G134" s="214" t="s">
        <v>913</v>
      </c>
      <c r="H134" s="215">
        <v>1</v>
      </c>
      <c r="I134" s="216"/>
      <c r="J134" s="217">
        <f>ROUND(I134*H134,2)</f>
        <v>0</v>
      </c>
      <c r="K134" s="213" t="s">
        <v>19</v>
      </c>
      <c r="L134" s="43"/>
      <c r="M134" s="218" t="s">
        <v>19</v>
      </c>
      <c r="N134" s="219" t="s">
        <v>43</v>
      </c>
      <c r="O134" s="83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2" t="s">
        <v>177</v>
      </c>
      <c r="AT134" s="222" t="s">
        <v>172</v>
      </c>
      <c r="AU134" s="222" t="s">
        <v>79</v>
      </c>
      <c r="AY134" s="16" t="s">
        <v>170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6" t="s">
        <v>79</v>
      </c>
      <c r="BK134" s="223">
        <f>ROUND(I134*H134,2)</f>
        <v>0</v>
      </c>
      <c r="BL134" s="16" t="s">
        <v>177</v>
      </c>
      <c r="BM134" s="222" t="s">
        <v>1287</v>
      </c>
    </row>
    <row r="135" s="2" customFormat="1" ht="16.5" customHeight="1">
      <c r="A135" s="37"/>
      <c r="B135" s="38"/>
      <c r="C135" s="211" t="s">
        <v>398</v>
      </c>
      <c r="D135" s="211" t="s">
        <v>172</v>
      </c>
      <c r="E135" s="212" t="s">
        <v>1288</v>
      </c>
      <c r="F135" s="213" t="s">
        <v>1289</v>
      </c>
      <c r="G135" s="214" t="s">
        <v>840</v>
      </c>
      <c r="H135" s="215">
        <v>1</v>
      </c>
      <c r="I135" s="216"/>
      <c r="J135" s="217">
        <f>ROUND(I135*H135,2)</f>
        <v>0</v>
      </c>
      <c r="K135" s="213" t="s">
        <v>19</v>
      </c>
      <c r="L135" s="43"/>
      <c r="M135" s="218" t="s">
        <v>19</v>
      </c>
      <c r="N135" s="219" t="s">
        <v>43</v>
      </c>
      <c r="O135" s="83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2" t="s">
        <v>177</v>
      </c>
      <c r="AT135" s="222" t="s">
        <v>172</v>
      </c>
      <c r="AU135" s="222" t="s">
        <v>79</v>
      </c>
      <c r="AY135" s="16" t="s">
        <v>170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6" t="s">
        <v>79</v>
      </c>
      <c r="BK135" s="223">
        <f>ROUND(I135*H135,2)</f>
        <v>0</v>
      </c>
      <c r="BL135" s="16" t="s">
        <v>177</v>
      </c>
      <c r="BM135" s="222" t="s">
        <v>1290</v>
      </c>
    </row>
    <row r="136" s="2" customFormat="1" ht="16.5" customHeight="1">
      <c r="A136" s="37"/>
      <c r="B136" s="38"/>
      <c r="C136" s="211" t="s">
        <v>403</v>
      </c>
      <c r="D136" s="211" t="s">
        <v>172</v>
      </c>
      <c r="E136" s="212" t="s">
        <v>1291</v>
      </c>
      <c r="F136" s="213" t="s">
        <v>1292</v>
      </c>
      <c r="G136" s="214" t="s">
        <v>840</v>
      </c>
      <c r="H136" s="215">
        <v>1</v>
      </c>
      <c r="I136" s="216"/>
      <c r="J136" s="217">
        <f>ROUND(I136*H136,2)</f>
        <v>0</v>
      </c>
      <c r="K136" s="213" t="s">
        <v>19</v>
      </c>
      <c r="L136" s="43"/>
      <c r="M136" s="244" t="s">
        <v>19</v>
      </c>
      <c r="N136" s="245" t="s">
        <v>43</v>
      </c>
      <c r="O136" s="231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2" t="s">
        <v>177</v>
      </c>
      <c r="AT136" s="222" t="s">
        <v>172</v>
      </c>
      <c r="AU136" s="222" t="s">
        <v>79</v>
      </c>
      <c r="AY136" s="16" t="s">
        <v>170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6" t="s">
        <v>79</v>
      </c>
      <c r="BK136" s="223">
        <f>ROUND(I136*H136,2)</f>
        <v>0</v>
      </c>
      <c r="BL136" s="16" t="s">
        <v>177</v>
      </c>
      <c r="BM136" s="222" t="s">
        <v>1293</v>
      </c>
    </row>
    <row r="137" s="2" customFormat="1" ht="6.96" customHeight="1">
      <c r="A137" s="37"/>
      <c r="B137" s="58"/>
      <c r="C137" s="59"/>
      <c r="D137" s="59"/>
      <c r="E137" s="59"/>
      <c r="F137" s="59"/>
      <c r="G137" s="59"/>
      <c r="H137" s="59"/>
      <c r="I137" s="59"/>
      <c r="J137" s="59"/>
      <c r="K137" s="59"/>
      <c r="L137" s="43"/>
      <c r="M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</sheetData>
  <sheetProtection sheet="1" autoFilter="0" formatColumns="0" formatRows="0" objects="1" scenarios="1" spinCount="100000" saltValue="9nTpOR7gU0dPqQuwbbw04X9uxrDsuDiP0xSD9DTo+lVFd9o89dTFptOBUsYomibM0Sv9joOjf2aL1aftvjRKlA==" hashValue="Gj+J6yLGqD3AiQsw1U4VgyP7fUqQDsSuYOmy9fOJpTXBxxk8mvVzf7ZySK0pHu6Z5BnVgV3xvKoMkub2JHAoIw==" algorithmName="SHA-512" password="CC35"/>
  <autoFilter ref="C89:K13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Dana Mlejnková</dc:creator>
  <cp:lastModifiedBy>Dana Mlejnková</cp:lastModifiedBy>
  <dcterms:created xsi:type="dcterms:W3CDTF">2024-06-20T00:16:46Z</dcterms:created>
  <dcterms:modified xsi:type="dcterms:W3CDTF">2024-06-20T00:16:55Z</dcterms:modified>
</cp:coreProperties>
</file>